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tables/table198.xml" ContentType="application/vnd.openxmlformats-officedocument.spreadsheetml.table+xml"/>
  <Override PartName="/xl/tables/table199.xml" ContentType="application/vnd.openxmlformats-officedocument.spreadsheetml.table+xml"/>
  <Override PartName="/xl/tables/table200.xml" ContentType="application/vnd.openxmlformats-officedocument.spreadsheetml.table+xml"/>
  <Override PartName="/xl/tables/table201.xml" ContentType="application/vnd.openxmlformats-officedocument.spreadsheetml.table+xml"/>
  <Override PartName="/xl/tables/table202.xml" ContentType="application/vnd.openxmlformats-officedocument.spreadsheetml.table+xml"/>
  <Override PartName="/xl/tables/table203.xml" ContentType="application/vnd.openxmlformats-officedocument.spreadsheetml.table+xml"/>
  <Override PartName="/xl/tables/table204.xml" ContentType="application/vnd.openxmlformats-officedocument.spreadsheetml.table+xml"/>
  <Override PartName="/xl/tables/table205.xml" ContentType="application/vnd.openxmlformats-officedocument.spreadsheetml.table+xml"/>
  <Override PartName="/xl/tables/table206.xml" ContentType="application/vnd.openxmlformats-officedocument.spreadsheetml.table+xml"/>
  <Override PartName="/xl/tables/table207.xml" ContentType="application/vnd.openxmlformats-officedocument.spreadsheetml.table+xml"/>
  <Override PartName="/xl/tables/table208.xml" ContentType="application/vnd.openxmlformats-officedocument.spreadsheetml.table+xml"/>
  <Override PartName="/xl/tables/table209.xml" ContentType="application/vnd.openxmlformats-officedocument.spreadsheetml.table+xml"/>
  <Override PartName="/xl/tables/table210.xml" ContentType="application/vnd.openxmlformats-officedocument.spreadsheetml.table+xml"/>
  <Override PartName="/xl/tables/table211.xml" ContentType="application/vnd.openxmlformats-officedocument.spreadsheetml.table+xml"/>
  <Override PartName="/xl/tables/table212.xml" ContentType="application/vnd.openxmlformats-officedocument.spreadsheetml.table+xml"/>
  <Override PartName="/xl/tables/table213.xml" ContentType="application/vnd.openxmlformats-officedocument.spreadsheetml.table+xml"/>
  <Override PartName="/xl/tables/table214.xml" ContentType="application/vnd.openxmlformats-officedocument.spreadsheetml.table+xml"/>
  <Override PartName="/xl/tables/table215.xml" ContentType="application/vnd.openxmlformats-officedocument.spreadsheetml.table+xml"/>
  <Override PartName="/xl/tables/table216.xml" ContentType="application/vnd.openxmlformats-officedocument.spreadsheetml.table+xml"/>
  <Override PartName="/xl/tables/table217.xml" ContentType="application/vnd.openxmlformats-officedocument.spreadsheetml.table+xml"/>
  <Override PartName="/xl/tables/table218.xml" ContentType="application/vnd.openxmlformats-officedocument.spreadsheetml.table+xml"/>
  <Override PartName="/xl/tables/table219.xml" ContentType="application/vnd.openxmlformats-officedocument.spreadsheetml.table+xml"/>
  <Override PartName="/xl/tables/table220.xml" ContentType="application/vnd.openxmlformats-officedocument.spreadsheetml.table+xml"/>
  <Override PartName="/xl/tables/table221.xml" ContentType="application/vnd.openxmlformats-officedocument.spreadsheetml.table+xml"/>
  <Override PartName="/xl/tables/table222.xml" ContentType="application/vnd.openxmlformats-officedocument.spreadsheetml.table+xml"/>
  <Override PartName="/xl/tables/table223.xml" ContentType="application/vnd.openxmlformats-officedocument.spreadsheetml.table+xml"/>
  <Override PartName="/xl/tables/table224.xml" ContentType="application/vnd.openxmlformats-officedocument.spreadsheetml.table+xml"/>
  <Override PartName="/xl/tables/table225.xml" ContentType="application/vnd.openxmlformats-officedocument.spreadsheetml.table+xml"/>
  <Override PartName="/xl/tables/table226.xml" ContentType="application/vnd.openxmlformats-officedocument.spreadsheetml.table+xml"/>
  <Override PartName="/xl/tables/table227.xml" ContentType="application/vnd.openxmlformats-officedocument.spreadsheetml.table+xml"/>
  <Override PartName="/xl/tables/table228.xml" ContentType="application/vnd.openxmlformats-officedocument.spreadsheetml.table+xml"/>
  <Override PartName="/xl/tables/table229.xml" ContentType="application/vnd.openxmlformats-officedocument.spreadsheetml.table+xml"/>
  <Override PartName="/xl/tables/table230.xml" ContentType="application/vnd.openxmlformats-officedocument.spreadsheetml.table+xml"/>
  <Override PartName="/xl/tables/table231.xml" ContentType="application/vnd.openxmlformats-officedocument.spreadsheetml.table+xml"/>
  <Override PartName="/xl/tables/table232.xml" ContentType="application/vnd.openxmlformats-officedocument.spreadsheetml.table+xml"/>
  <Override PartName="/xl/tables/table233.xml" ContentType="application/vnd.openxmlformats-officedocument.spreadsheetml.table+xml"/>
  <Override PartName="/xl/tables/table234.xml" ContentType="application/vnd.openxmlformats-officedocument.spreadsheetml.table+xml"/>
  <Override PartName="/xl/tables/table235.xml" ContentType="application/vnd.openxmlformats-officedocument.spreadsheetml.table+xml"/>
  <Override PartName="/xl/tables/table236.xml" ContentType="application/vnd.openxmlformats-officedocument.spreadsheetml.table+xml"/>
  <Override PartName="/xl/tables/table237.xml" ContentType="application/vnd.openxmlformats-officedocument.spreadsheetml.table+xml"/>
  <Override PartName="/xl/tables/table238.xml" ContentType="application/vnd.openxmlformats-officedocument.spreadsheetml.table+xml"/>
  <Override PartName="/xl/tables/table239.xml" ContentType="application/vnd.openxmlformats-officedocument.spreadsheetml.table+xml"/>
  <Override PartName="/xl/tables/table240.xml" ContentType="application/vnd.openxmlformats-officedocument.spreadsheetml.table+xml"/>
  <Override PartName="/xl/tables/table241.xml" ContentType="application/vnd.openxmlformats-officedocument.spreadsheetml.table+xml"/>
  <Override PartName="/xl/tables/table242.xml" ContentType="application/vnd.openxmlformats-officedocument.spreadsheetml.table+xml"/>
  <Override PartName="/xl/tables/table243.xml" ContentType="application/vnd.openxmlformats-officedocument.spreadsheetml.table+xml"/>
  <Override PartName="/xl/tables/table244.xml" ContentType="application/vnd.openxmlformats-officedocument.spreadsheetml.table+xml"/>
  <Override PartName="/xl/tables/table245.xml" ContentType="application/vnd.openxmlformats-officedocument.spreadsheetml.table+xml"/>
  <Override PartName="/xl/tables/table246.xml" ContentType="application/vnd.openxmlformats-officedocument.spreadsheetml.table+xml"/>
  <Override PartName="/xl/tables/table247.xml" ContentType="application/vnd.openxmlformats-officedocument.spreadsheetml.table+xml"/>
  <Override PartName="/xl/tables/table248.xml" ContentType="application/vnd.openxmlformats-officedocument.spreadsheetml.table+xml"/>
  <Override PartName="/xl/tables/table249.xml" ContentType="application/vnd.openxmlformats-officedocument.spreadsheetml.table+xml"/>
  <Override PartName="/xl/tables/table250.xml" ContentType="application/vnd.openxmlformats-officedocument.spreadsheetml.table+xml"/>
  <Override PartName="/xl/tables/table251.xml" ContentType="application/vnd.openxmlformats-officedocument.spreadsheetml.table+xml"/>
  <Override PartName="/xl/tables/table252.xml" ContentType="application/vnd.openxmlformats-officedocument.spreadsheetml.table+xml"/>
  <Override PartName="/xl/tables/table253.xml" ContentType="application/vnd.openxmlformats-officedocument.spreadsheetml.table+xml"/>
  <Override PartName="/xl/tables/table254.xml" ContentType="application/vnd.openxmlformats-officedocument.spreadsheetml.table+xml"/>
  <Override PartName="/xl/tables/table255.xml" ContentType="application/vnd.openxmlformats-officedocument.spreadsheetml.table+xml"/>
  <Override PartName="/xl/tables/table256.xml" ContentType="application/vnd.openxmlformats-officedocument.spreadsheetml.table+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ables/table257.xml" ContentType="application/vnd.openxmlformats-officedocument.spreadsheetml.table+xml"/>
  <Override PartName="/xl/tables/table258.xml" ContentType="application/vnd.openxmlformats-officedocument.spreadsheetml.table+xml"/>
  <Override PartName="/xl/tables/table259.xml" ContentType="application/vnd.openxmlformats-officedocument.spreadsheetml.table+xml"/>
  <Override PartName="/xl/tables/table260.xml" ContentType="application/vnd.openxmlformats-officedocument.spreadsheetml.table+xml"/>
  <Override PartName="/xl/tables/table261.xml" ContentType="application/vnd.openxmlformats-officedocument.spreadsheetml.table+xml"/>
  <Override PartName="/xl/tables/table262.xml" ContentType="application/vnd.openxmlformats-officedocument.spreadsheetml.table+xml"/>
  <Override PartName="/xl/tables/table263.xml" ContentType="application/vnd.openxmlformats-officedocument.spreadsheetml.table+xml"/>
  <Override PartName="/xl/tables/table264.xml" ContentType="application/vnd.openxmlformats-officedocument.spreadsheetml.table+xml"/>
  <Override PartName="/xl/tables/table265.xml" ContentType="application/vnd.openxmlformats-officedocument.spreadsheetml.table+xml"/>
  <Override PartName="/xl/tables/table266.xml" ContentType="application/vnd.openxmlformats-officedocument.spreadsheetml.table+xml"/>
  <Override PartName="/xl/tables/table267.xml" ContentType="application/vnd.openxmlformats-officedocument.spreadsheetml.table+xml"/>
  <Override PartName="/xl/tables/table268.xml" ContentType="application/vnd.openxmlformats-officedocument.spreadsheetml.table+xml"/>
  <Override PartName="/xl/tables/table269.xml" ContentType="application/vnd.openxmlformats-officedocument.spreadsheetml.table+xml"/>
  <Override PartName="/xl/tables/table270.xml" ContentType="application/vnd.openxmlformats-officedocument.spreadsheetml.table+xml"/>
  <Override PartName="/xl/tables/table271.xml" ContentType="application/vnd.openxmlformats-officedocument.spreadsheetml.table+xml"/>
  <Override PartName="/xl/tables/table272.xml" ContentType="application/vnd.openxmlformats-officedocument.spreadsheetml.table+xml"/>
  <Override PartName="/xl/tables/table273.xml" ContentType="application/vnd.openxmlformats-officedocument.spreadsheetml.table+xml"/>
  <Override PartName="/xl/tables/table274.xml" ContentType="application/vnd.openxmlformats-officedocument.spreadsheetml.table+xml"/>
  <Override PartName="/xl/tables/table275.xml" ContentType="application/vnd.openxmlformats-officedocument.spreadsheetml.table+xml"/>
  <Override PartName="/xl/tables/table276.xml" ContentType="application/vnd.openxmlformats-officedocument.spreadsheetml.table+xml"/>
  <Override PartName="/xl/tables/table277.xml" ContentType="application/vnd.openxmlformats-officedocument.spreadsheetml.table+xml"/>
  <Override PartName="/xl/tables/table278.xml" ContentType="application/vnd.openxmlformats-officedocument.spreadsheetml.table+xml"/>
  <Override PartName="/xl/tables/table279.xml" ContentType="application/vnd.openxmlformats-officedocument.spreadsheetml.table+xml"/>
  <Override PartName="/xl/tables/table280.xml" ContentType="application/vnd.openxmlformats-officedocument.spreadsheetml.table+xml"/>
  <Override PartName="/xl/tables/table281.xml" ContentType="application/vnd.openxmlformats-officedocument.spreadsheetml.table+xml"/>
  <Override PartName="/xl/tables/table282.xml" ContentType="application/vnd.openxmlformats-officedocument.spreadsheetml.table+xml"/>
  <Override PartName="/xl/tables/table283.xml" ContentType="application/vnd.openxmlformats-officedocument.spreadsheetml.table+xml"/>
  <Override PartName="/xl/tables/table284.xml" ContentType="application/vnd.openxmlformats-officedocument.spreadsheetml.table+xml"/>
  <Override PartName="/xl/tables/table285.xml" ContentType="application/vnd.openxmlformats-officedocument.spreadsheetml.table+xml"/>
  <Override PartName="/xl/tables/table286.xml" ContentType="application/vnd.openxmlformats-officedocument.spreadsheetml.table+xml"/>
  <Override PartName="/xl/tables/table287.xml" ContentType="application/vnd.openxmlformats-officedocument.spreadsheetml.table+xml"/>
  <Override PartName="/xl/tables/table288.xml" ContentType="application/vnd.openxmlformats-officedocument.spreadsheetml.table+xml"/>
  <Override PartName="/xl/tables/table28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G:\.shortcut-targets-by-id\0B6UKWN2l4lWrZlJsYnlwejZsQUE\ÁREA DE GANADERÍA\Proyectos AG\Planillas ganaderas CREA\"/>
    </mc:Choice>
  </mc:AlternateContent>
  <xr:revisionPtr revIDLastSave="0" documentId="13_ncr:1_{C9CEC863-FF4D-45AB-A10A-C111415B757D}" xr6:coauthVersionLast="47" xr6:coauthVersionMax="47" xr10:uidLastSave="{00000000-0000-0000-0000-000000000000}"/>
  <workbookProtection workbookAlgorithmName="SHA-512" workbookHashValue="2FBN3d30XJdMHn7S1eSdPETxVbOeg7PBJ5TejPt3Jc5wL6bvANbqsTzpVd+cmnxJVX/5CrQfCdkckbHJbEEqSQ==" workbookSaltValue="4W++jbFSbiu+xtKBZKNpXQ==" workbookSpinCount="100000" lockStructure="1"/>
  <bookViews>
    <workbookView xWindow="-108" yWindow="-108" windowWidth="23256" windowHeight="12576" activeTab="1" xr2:uid="{1B7A6BC8-EAC7-40B3-81FD-B6FC8395DB1E}"/>
  </bookViews>
  <sheets>
    <sheet name="Introducción" sheetId="1" r:id="rId1"/>
    <sheet name="Planilla" sheetId="2" r:id="rId2"/>
    <sheet name="Grupos" sheetId="4" state="hidden" r:id="rId3"/>
    <sheet name="Planilla_Gest98" sheetId="8" state="hidden" r:id="rId4"/>
    <sheet name="Info_Ges98" sheetId="6" state="hidden" r:id="rId5"/>
    <sheet name="Consolidado" sheetId="5" state="hidden" r:id="rId6"/>
    <sheet name="Consolidado (2)" sheetId="9" state="hidden" r:id="rId7"/>
    <sheet name="Datos" sheetId="3" state="hidden" r:id="rId8"/>
  </sheets>
  <externalReferences>
    <externalReference r:id="rId9"/>
  </externalReferences>
  <definedNames>
    <definedName name="CEN">#REF!</definedName>
    <definedName name="Centro">Grupos!$C$2:$C$19</definedName>
    <definedName name="ChacoSantiagueno">Grupos!$D$2:$D$11</definedName>
    <definedName name="CHS" localSheetId="6">Tabla500[[#All],[Columna1]]</definedName>
    <definedName name="CHS" localSheetId="4">[1]!Tabla50[[#All],[Columna1]]</definedName>
    <definedName name="CHS" localSheetId="3">Tabla500[[#All],[Columna1]]</definedName>
    <definedName name="CHS">Tabla500[[#All],[Columna1]]</definedName>
    <definedName name="Córdoba">Grupos!$E$2:$E$15</definedName>
    <definedName name="Este">Grupos!$F$2:$F$5</definedName>
    <definedName name="LitoralNorte">Grupos!$G$2:$G$13</definedName>
    <definedName name="LitoralSur">Grupos!$H$2:$H$15</definedName>
    <definedName name="MarySierras" localSheetId="6">Tabla71[Columna1]</definedName>
    <definedName name="MarySierras" localSheetId="4">[1]!Tabla71[Columna1]</definedName>
    <definedName name="MarySierras" localSheetId="3">Tabla71[Columna1]</definedName>
    <definedName name="MarySierras">Tabla71[Columna1]</definedName>
    <definedName name="NOA" localSheetId="6">Tabla57[Columna1]</definedName>
    <definedName name="NOA" localSheetId="4">[1]!Tabla57[Columna1]</definedName>
    <definedName name="NOA" localSheetId="3">Tabla57[Columna1]</definedName>
    <definedName name="NOA">Tabla57[Columna1]</definedName>
    <definedName name="NortedeBuenosAires" localSheetId="6">Tabla72[Columna1]</definedName>
    <definedName name="NortedeBuenosAires" localSheetId="4">[1]!Tabla72[Columna1]</definedName>
    <definedName name="NortedeBuenosAires" localSheetId="3">Tabla72[Columna1]</definedName>
    <definedName name="NortedeBuenosAires">Tabla72[Columna1]</definedName>
    <definedName name="NortedeSantaFe" localSheetId="6">Tabla58[Columna1]</definedName>
    <definedName name="NortedeSantaFe" localSheetId="4">[1]!Tabla58[Columna1]</definedName>
    <definedName name="NortedeSantaFe" localSheetId="3">Tabla58[Columna1]</definedName>
    <definedName name="NortedeSantaFe">Tabla58[Columna1]</definedName>
    <definedName name="Oeste" localSheetId="6">Tabla60[Columna1]</definedName>
    <definedName name="Oeste" localSheetId="4">[1]!Tabla60[Columna1]</definedName>
    <definedName name="Oeste" localSheetId="3">Tabla60[Columna1]</definedName>
    <definedName name="Oeste">Tabla60[Columna1]</definedName>
    <definedName name="OesteArenoso" localSheetId="6">Tabla59[Columna1]</definedName>
    <definedName name="OesteArenoso" localSheetId="4">[1]!Tabla59[Columna1]</definedName>
    <definedName name="OesteArenoso" localSheetId="3">Tabla59[Columna1]</definedName>
    <definedName name="OesteArenoso">Tabla59[Columna1]</definedName>
    <definedName name="Paraguay" localSheetId="6">Tabla61[Columna1]</definedName>
    <definedName name="Paraguay" localSheetId="4">[1]!Tabla61[Columna1]</definedName>
    <definedName name="Paraguay" localSheetId="3">Tabla61[Columna1]</definedName>
    <definedName name="Paraguay">Tabla61[Columna1]</definedName>
    <definedName name="Patagonia" localSheetId="6">Tabla62[Columna1]</definedName>
    <definedName name="Patagonia" localSheetId="4">[1]!Tabla62[Columna1]</definedName>
    <definedName name="Patagonia" localSheetId="3">Tabla62[Columna1]</definedName>
    <definedName name="Patagonia">Tabla62[Columna1]</definedName>
    <definedName name="SantaFeCentro" localSheetId="6">Tabla65[Columna1]</definedName>
    <definedName name="SantaFeCentro" localSheetId="4">[1]!Tabla65[Columna1]</definedName>
    <definedName name="SantaFeCentro" localSheetId="3">Tabla65[Columna1]</definedName>
    <definedName name="SantaFeCentro">Tabla65[Columna1]</definedName>
    <definedName name="Semiarida" localSheetId="6">Tabla63[Columna1]</definedName>
    <definedName name="Semiarida" localSheetId="4">[1]!Tabla63[Columna1]</definedName>
    <definedName name="Semiarida" localSheetId="3">Tabla63[Columna1]</definedName>
    <definedName name="Semiarida">Tabla63[Columna1]</definedName>
    <definedName name="Sudeste" localSheetId="6">Tabla64[Columna1]</definedName>
    <definedName name="Sudeste" localSheetId="4">[1]!Tabla64[Columna1]</definedName>
    <definedName name="Sudeste" localSheetId="3">Tabla64[Columna1]</definedName>
    <definedName name="Sudeste">Tabla64[Columna1]</definedName>
    <definedName name="Sudoeste" localSheetId="6">Tabla67[Columna1]</definedName>
    <definedName name="Sudoeste" localSheetId="4">[1]!Tabla67[Columna1]</definedName>
    <definedName name="Sudoeste" localSheetId="3">Tabla67[Columna1]</definedName>
    <definedName name="Sudoeste">Tabla67[Columna1]</definedName>
    <definedName name="SurdeSantaFe" localSheetId="6">Tabla66[Columna1]</definedName>
    <definedName name="SurdeSantaFe" localSheetId="4">[1]!Tabla66[Columna1]</definedName>
    <definedName name="SurdeSantaFe" localSheetId="3">Tabla66[Columna1]</definedName>
    <definedName name="SurdeSantaFe">Tabla66[Columna1]</definedName>
    <definedName name="VallesCordilleranos" localSheetId="6">Tabla68[Columna1]</definedName>
    <definedName name="VallesCordilleranos" localSheetId="4">[1]!Tabla68[Columna1]</definedName>
    <definedName name="VallesCordilleranos" localSheetId="3">Tabla68[Columna1]</definedName>
    <definedName name="VallesCordilleranos">Tabla68[Columna1]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7" i="2" l="1"/>
  <c r="E22" i="2"/>
  <c r="D17" i="2"/>
  <c r="C60" i="8"/>
  <c r="C59" i="8"/>
  <c r="C11" i="9"/>
  <c r="F319" i="8" a="1"/>
  <c r="F319" i="8" s="1"/>
  <c r="E319" i="8"/>
  <c r="F317" i="8" a="1"/>
  <c r="F317" i="8" s="1"/>
  <c r="E317" i="8"/>
  <c r="F185" i="8" a="1"/>
  <c r="F185" i="8" s="1"/>
  <c r="E185" i="8"/>
  <c r="F183" i="8" a="1"/>
  <c r="F183" i="8" s="1"/>
  <c r="E183" i="8"/>
  <c r="F253" i="8" a="1"/>
  <c r="F253" i="8" s="1"/>
  <c r="E253" i="8"/>
  <c r="F251" i="8" a="1"/>
  <c r="F251" i="8" s="1"/>
  <c r="E251" i="8"/>
  <c r="G129" i="8"/>
  <c r="F130" i="8" a="1"/>
  <c r="F130" i="8" s="1"/>
  <c r="E130" i="8"/>
  <c r="E128" i="8"/>
  <c r="F128" i="8" a="1"/>
  <c r="F128" i="8" s="1"/>
  <c r="J105" i="8" a="1"/>
  <c r="J105" i="8" s="1"/>
  <c r="K343" i="8"/>
  <c r="M335" i="8"/>
  <c r="G318" i="8"/>
  <c r="K310" i="8"/>
  <c r="G305" i="8"/>
  <c r="J304" i="8"/>
  <c r="G304" i="8"/>
  <c r="J303" i="8"/>
  <c r="J307" i="8" s="1"/>
  <c r="G303" i="8"/>
  <c r="G302" i="8"/>
  <c r="J301" i="8" a="1"/>
  <c r="J301" i="8" s="1"/>
  <c r="G301" i="8"/>
  <c r="G300" i="8"/>
  <c r="G299" i="8"/>
  <c r="G298" i="8"/>
  <c r="G297" i="8"/>
  <c r="K290" i="8"/>
  <c r="K276" i="8"/>
  <c r="M269" i="8"/>
  <c r="G252" i="8"/>
  <c r="K245" i="8"/>
  <c r="G240" i="8"/>
  <c r="G239" i="8"/>
  <c r="G238" i="8"/>
  <c r="G237" i="8"/>
  <c r="G236" i="8"/>
  <c r="G235" i="8"/>
  <c r="N234" i="8"/>
  <c r="G234" i="8"/>
  <c r="N233" i="8"/>
  <c r="N237" i="8" s="1"/>
  <c r="G233" i="8"/>
  <c r="G232" i="8"/>
  <c r="N231" i="8" a="1"/>
  <c r="N231" i="8" s="1"/>
  <c r="K226" i="8"/>
  <c r="M201" i="8"/>
  <c r="G184" i="8"/>
  <c r="J176" i="8"/>
  <c r="G176" i="8"/>
  <c r="J175" i="8"/>
  <c r="J179" i="8" s="1"/>
  <c r="G175" i="8"/>
  <c r="G174" i="8"/>
  <c r="J173" i="8" a="1"/>
  <c r="J173" i="8" s="1"/>
  <c r="G173" i="8"/>
  <c r="G172" i="8"/>
  <c r="G171" i="8"/>
  <c r="G170" i="8"/>
  <c r="G169" i="8"/>
  <c r="G168" i="8"/>
  <c r="M146" i="8"/>
  <c r="J121" i="8"/>
  <c r="G121" i="8"/>
  <c r="J120" i="8"/>
  <c r="J124" i="8" s="1"/>
  <c r="G120" i="8"/>
  <c r="G119" i="8"/>
  <c r="J118" i="8" a="1"/>
  <c r="J118" i="8" s="1"/>
  <c r="G118" i="8"/>
  <c r="G117" i="8"/>
  <c r="G116" i="8"/>
  <c r="G115" i="8"/>
  <c r="G114" i="8"/>
  <c r="G113" i="8"/>
  <c r="N112" i="8" s="1"/>
  <c r="P85" i="8"/>
  <c r="P84" i="8"/>
  <c r="L84" i="8"/>
  <c r="P83" i="8"/>
  <c r="L83" i="8"/>
  <c r="P82" i="8"/>
  <c r="L82" i="8"/>
  <c r="H67" i="8"/>
  <c r="H66" i="8"/>
  <c r="H65" i="8"/>
  <c r="H64" i="8"/>
  <c r="H63" i="8"/>
  <c r="B1" i="8"/>
  <c r="C1" i="8" s="1"/>
  <c r="D1" i="8" s="1"/>
  <c r="E1" i="8" s="1"/>
  <c r="F1" i="8" s="1"/>
  <c r="G1" i="8" s="1"/>
  <c r="H1" i="8" s="1"/>
  <c r="I1" i="8" s="1"/>
  <c r="J1" i="8" s="1"/>
  <c r="K1" i="8" s="1"/>
  <c r="L1" i="8" s="1"/>
  <c r="M1" i="8" s="1"/>
  <c r="N1" i="8" s="1"/>
  <c r="O1" i="8" s="1"/>
  <c r="P1" i="8" s="1"/>
  <c r="IL11" i="9"/>
  <c r="J238" i="8" l="1"/>
  <c r="N113" i="8"/>
  <c r="J237" i="8"/>
  <c r="G319" i="8"/>
  <c r="G317" i="8"/>
  <c r="G253" i="8"/>
  <c r="G251" i="8"/>
  <c r="G185" i="8"/>
  <c r="G183" i="8"/>
  <c r="N168" i="8"/>
  <c r="L302" i="8"/>
  <c r="N167" i="8"/>
  <c r="L301" i="8"/>
  <c r="G130" i="8"/>
  <c r="G128" i="8"/>
  <c r="J122" i="8"/>
  <c r="J119" i="8"/>
  <c r="J123" i="8" s="1"/>
  <c r="J302" i="8"/>
  <c r="J306" i="8" s="1"/>
  <c r="J305" i="8"/>
  <c r="N235" i="8"/>
  <c r="N232" i="8"/>
  <c r="N236" i="8" s="1"/>
  <c r="J174" i="8"/>
  <c r="J178" i="8" s="1"/>
  <c r="J177" i="8"/>
  <c r="AS11" i="9"/>
  <c r="AD11" i="9"/>
  <c r="Y11" i="9"/>
  <c r="FA11" i="9"/>
  <c r="O11" i="9"/>
  <c r="AB11" i="9"/>
  <c r="EZ11" i="9"/>
  <c r="FT11" i="9"/>
  <c r="BW11" i="9"/>
  <c r="E11" i="9"/>
  <c r="J11" i="9"/>
  <c r="AA11" i="9"/>
  <c r="AG11" i="9"/>
  <c r="DZ11" i="9"/>
  <c r="V11" i="9"/>
  <c r="HH11" i="9"/>
  <c r="FS11" i="9"/>
  <c r="AQ11" i="9"/>
  <c r="HQ11" i="9"/>
  <c r="EK11" i="9"/>
  <c r="FR11" i="9"/>
  <c r="DR11" i="9"/>
  <c r="AN11" i="9"/>
  <c r="DX11" i="9"/>
  <c r="HO11" i="9"/>
  <c r="EC11" i="9"/>
  <c r="GV11" i="9"/>
  <c r="AT11" i="9"/>
  <c r="CW11" i="9"/>
  <c r="GD11" i="9"/>
  <c r="CB11" i="9"/>
  <c r="Z11" i="9"/>
  <c r="BR11" i="9"/>
  <c r="HP11" i="9"/>
  <c r="R11" i="9"/>
  <c r="FL11" i="9"/>
  <c r="DU11" i="9"/>
  <c r="GJ11" i="9"/>
  <c r="EN11" i="9"/>
  <c r="FG11" i="9"/>
  <c r="CE11" i="9"/>
  <c r="BB11" i="9"/>
  <c r="T11" i="9"/>
  <c r="BE11" i="9"/>
  <c r="CH11" i="9"/>
  <c r="K11" i="9"/>
  <c r="HL11" i="9"/>
  <c r="F11" i="9"/>
  <c r="GO11" i="9"/>
  <c r="BC11" i="9"/>
  <c r="IG11" i="9"/>
  <c r="AY11" i="9"/>
  <c r="EB11" i="9"/>
  <c r="FV11" i="9"/>
  <c r="AZ11" i="9"/>
  <c r="GT11" i="9"/>
  <c r="EP11" i="9"/>
  <c r="HT11" i="9"/>
  <c r="HC11" i="9"/>
  <c r="AK11" i="9"/>
  <c r="ED11" i="9"/>
  <c r="FB11" i="9"/>
  <c r="EF11" i="9"/>
  <c r="GI11" i="9"/>
  <c r="AR11" i="9"/>
  <c r="FO11" i="9"/>
  <c r="EU11" i="9"/>
  <c r="AO11" i="9"/>
  <c r="FM11" i="9"/>
  <c r="GM11" i="9"/>
  <c r="AW11" i="9"/>
  <c r="FC11" i="9"/>
  <c r="HG11" i="9"/>
  <c r="GK11" i="9"/>
  <c r="EO11" i="9"/>
  <c r="HU11" i="9"/>
  <c r="BK11" i="9"/>
  <c r="AX11" i="9"/>
  <c r="GY11" i="9"/>
  <c r="Q11" i="9"/>
  <c r="IC11" i="9"/>
  <c r="GZ11" i="9"/>
  <c r="DJ11" i="9"/>
  <c r="DP11" i="9"/>
  <c r="IH11" i="9"/>
  <c r="AF11" i="9"/>
  <c r="DW11" i="9"/>
  <c r="GL11" i="9"/>
  <c r="ES11" i="9"/>
  <c r="AC11" i="9"/>
  <c r="CA11" i="9"/>
  <c r="HD11" i="9"/>
  <c r="GW11" i="9"/>
  <c r="BJ11" i="9"/>
  <c r="FE11" i="9"/>
  <c r="BG11" i="9"/>
  <c r="AV11" i="9"/>
  <c r="D11" i="9"/>
  <c r="DN11" i="9"/>
  <c r="CZ11" i="9"/>
  <c r="CO11" i="9"/>
  <c r="IK11" i="9"/>
  <c r="AP11" i="9"/>
  <c r="DV11" i="9"/>
  <c r="II11" i="9"/>
  <c r="AL11" i="9"/>
  <c r="HF11" i="9"/>
  <c r="CU11" i="9"/>
  <c r="HS11" i="9"/>
  <c r="FJ11" i="9"/>
  <c r="BX11" i="9"/>
  <c r="BZ11" i="9"/>
  <c r="AH11" i="9"/>
  <c r="EW11" i="9"/>
  <c r="IA11" i="9"/>
  <c r="DE11" i="9"/>
  <c r="BP11" i="9"/>
  <c r="FD11" i="9"/>
  <c r="DL11" i="9"/>
  <c r="X11" i="9"/>
  <c r="BS11" i="9"/>
  <c r="DG11" i="9"/>
  <c r="BL11" i="9"/>
  <c r="FH11" i="9"/>
  <c r="HJ11" i="9"/>
  <c r="AE11" i="9"/>
  <c r="EX11" i="9"/>
  <c r="DH11" i="9"/>
  <c r="DA11" i="9"/>
  <c r="DM11" i="9"/>
  <c r="G11" i="9"/>
  <c r="I11" i="9"/>
  <c r="GX11" i="9"/>
  <c r="BD11" i="9"/>
  <c r="HM11" i="9"/>
  <c r="FI11" i="9"/>
  <c r="BM11" i="9"/>
  <c r="DI11" i="9"/>
  <c r="FK11" i="9"/>
  <c r="BH11" i="9"/>
  <c r="W11" i="9"/>
  <c r="GP11" i="9"/>
  <c r="BF11" i="9"/>
  <c r="AM11" i="9"/>
  <c r="FQ11" i="9"/>
  <c r="H11" i="9"/>
  <c r="L11" i="9"/>
  <c r="DD11" i="9"/>
  <c r="CC11" i="9"/>
  <c r="IF11" i="9"/>
  <c r="GS11" i="9"/>
  <c r="HR11" i="9"/>
  <c r="U11" i="9"/>
  <c r="GR11" i="9"/>
  <c r="CI11" i="9"/>
  <c r="M11" i="9"/>
  <c r="DK11" i="9"/>
  <c r="DT11" i="9"/>
  <c r="CK11" i="9"/>
  <c r="EQ11" i="9"/>
  <c r="DS11" i="9"/>
  <c r="EH11" i="9"/>
  <c r="EY11" i="9"/>
  <c r="GH11" i="9"/>
  <c r="FU11" i="9"/>
  <c r="CL11" i="9"/>
  <c r="ET11" i="9"/>
  <c r="DF11" i="9"/>
  <c r="HI11" i="9"/>
  <c r="HK11" i="9"/>
  <c r="CG11" i="9"/>
  <c r="HB11" i="9"/>
  <c r="BU11" i="9"/>
  <c r="DQ11" i="9"/>
  <c r="FN11" i="9"/>
  <c r="EL11" i="9"/>
  <c r="S11" i="9"/>
  <c r="CF11" i="9"/>
  <c r="BV11" i="9"/>
  <c r="AI11" i="9"/>
  <c r="BA11" i="9"/>
  <c r="HN11" i="9"/>
  <c r="CN11" i="9"/>
  <c r="ER11" i="9"/>
  <c r="P11" i="9"/>
  <c r="BY11" i="9"/>
  <c r="EV11" i="9"/>
  <c r="IJ11" i="9"/>
  <c r="GB11" i="9"/>
  <c r="CJ11" i="9"/>
  <c r="AU11" i="9"/>
  <c r="N11" i="9"/>
  <c r="EE11" i="9"/>
  <c r="BT11" i="9"/>
  <c r="GU11" i="9"/>
  <c r="BQ11" i="9"/>
  <c r="GG11" i="9"/>
  <c r="GQ11" i="9"/>
  <c r="BI11" i="9"/>
  <c r="CM11" i="9"/>
  <c r="AJ11" i="9"/>
  <c r="HA11" i="9"/>
  <c r="BN11" i="9"/>
  <c r="BO11" i="9"/>
  <c r="FP11" i="9"/>
  <c r="DY11" i="9"/>
  <c r="J36" i="6" l="1"/>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5"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5" i="6"/>
  <c r="A6" i="6"/>
  <c r="A7" i="6"/>
  <c r="A8" i="6"/>
  <c r="A9" i="6"/>
  <c r="A10" i="6"/>
  <c r="A11" i="6"/>
  <c r="A12" i="6"/>
  <c r="A13" i="6"/>
  <c r="A14" i="6"/>
  <c r="A15" i="6"/>
  <c r="A16" i="6"/>
  <c r="A17" i="6"/>
  <c r="A18" i="6"/>
  <c r="A19" i="6"/>
  <c r="A20" i="6"/>
  <c r="A21" i="6"/>
  <c r="L82" i="2"/>
  <c r="J176" i="2"/>
  <c r="F327" i="8" l="1"/>
  <c r="F331" i="8"/>
  <c r="I324" i="8"/>
  <c r="I328" i="8"/>
  <c r="I332" i="8"/>
  <c r="E323" i="8"/>
  <c r="I191" i="8"/>
  <c r="I195" i="8"/>
  <c r="I199" i="8"/>
  <c r="E192" i="8"/>
  <c r="E196" i="8"/>
  <c r="E200" i="8"/>
  <c r="I261" i="8"/>
  <c r="I265" i="8"/>
  <c r="E258" i="8"/>
  <c r="E262" i="8"/>
  <c r="E266" i="8"/>
  <c r="E257" i="8"/>
  <c r="I136" i="8"/>
  <c r="I140" i="8"/>
  <c r="I144" i="8"/>
  <c r="F144" i="8"/>
  <c r="F140" i="8"/>
  <c r="E141" i="8"/>
  <c r="H264" i="8"/>
  <c r="H135" i="8"/>
  <c r="E136" i="8"/>
  <c r="I260" i="8"/>
  <c r="I135" i="8"/>
  <c r="E143" i="8"/>
  <c r="E324" i="8"/>
  <c r="E328" i="8"/>
  <c r="E332" i="8"/>
  <c r="H325" i="8"/>
  <c r="H329" i="8"/>
  <c r="H333" i="8"/>
  <c r="H192" i="8"/>
  <c r="H196" i="8"/>
  <c r="H200" i="8"/>
  <c r="F192" i="8"/>
  <c r="F196" i="8"/>
  <c r="G196" i="8" s="1"/>
  <c r="F200" i="8"/>
  <c r="H258" i="8"/>
  <c r="H262" i="8"/>
  <c r="F258" i="8"/>
  <c r="H260" i="8"/>
  <c r="H268" i="8"/>
  <c r="F264" i="8"/>
  <c r="H139" i="8"/>
  <c r="E144" i="8"/>
  <c r="F324" i="8"/>
  <c r="F328" i="8"/>
  <c r="F332" i="8"/>
  <c r="I325" i="8"/>
  <c r="J325" i="8" s="1"/>
  <c r="I329" i="8"/>
  <c r="I333" i="8"/>
  <c r="I192" i="8"/>
  <c r="I196" i="8"/>
  <c r="I200" i="8"/>
  <c r="E193" i="8"/>
  <c r="E197" i="8"/>
  <c r="F189" i="8"/>
  <c r="I258" i="8"/>
  <c r="I262" i="8"/>
  <c r="I266" i="8"/>
  <c r="E259" i="8"/>
  <c r="E263" i="8"/>
  <c r="E267" i="8"/>
  <c r="I137" i="8"/>
  <c r="I141" i="8"/>
  <c r="I145" i="8"/>
  <c r="F134" i="8"/>
  <c r="E139" i="8"/>
  <c r="E329" i="8"/>
  <c r="E333" i="8"/>
  <c r="H326" i="8"/>
  <c r="H330" i="8"/>
  <c r="H334" i="8"/>
  <c r="H193" i="8"/>
  <c r="I189" i="8"/>
  <c r="H189" i="8"/>
  <c r="H259" i="8"/>
  <c r="F259" i="8"/>
  <c r="F263" i="8"/>
  <c r="H138" i="8"/>
  <c r="H142" i="8"/>
  <c r="I134" i="8"/>
  <c r="F135" i="8"/>
  <c r="E134" i="8"/>
  <c r="E138" i="8"/>
  <c r="I268" i="8"/>
  <c r="E265" i="8"/>
  <c r="I143" i="8"/>
  <c r="F138" i="8"/>
  <c r="E325" i="8"/>
  <c r="F325" i="8"/>
  <c r="F329" i="8"/>
  <c r="F333" i="8"/>
  <c r="G333" i="8" s="1"/>
  <c r="I326" i="8"/>
  <c r="I330" i="8"/>
  <c r="I334" i="8"/>
  <c r="I193" i="8"/>
  <c r="I197" i="8"/>
  <c r="E190" i="8"/>
  <c r="E194" i="8"/>
  <c r="E198" i="8"/>
  <c r="E189" i="8"/>
  <c r="I259" i="8"/>
  <c r="I263" i="8"/>
  <c r="I267" i="8"/>
  <c r="E260" i="8"/>
  <c r="E264" i="8"/>
  <c r="E268" i="8"/>
  <c r="I138" i="8"/>
  <c r="I142" i="8"/>
  <c r="H134" i="8"/>
  <c r="F136" i="8"/>
  <c r="E145" i="8"/>
  <c r="E137" i="8"/>
  <c r="E326" i="8"/>
  <c r="E330" i="8"/>
  <c r="E334" i="8"/>
  <c r="H327" i="8"/>
  <c r="H331" i="8"/>
  <c r="I323" i="8"/>
  <c r="H190" i="8"/>
  <c r="H194" i="8"/>
  <c r="H198" i="8"/>
  <c r="F190" i="8"/>
  <c r="F194" i="8"/>
  <c r="G194" i="8" s="1"/>
  <c r="F198" i="8"/>
  <c r="F326" i="8"/>
  <c r="F330" i="8"/>
  <c r="F334" i="8"/>
  <c r="I327" i="8"/>
  <c r="I331" i="8"/>
  <c r="H323" i="8"/>
  <c r="I190" i="8"/>
  <c r="I194" i="8"/>
  <c r="I198" i="8"/>
  <c r="E191" i="8"/>
  <c r="E195" i="8"/>
  <c r="E327" i="8"/>
  <c r="E331" i="8"/>
  <c r="H324" i="8"/>
  <c r="H328" i="8"/>
  <c r="H332" i="8"/>
  <c r="F323" i="8"/>
  <c r="H191" i="8"/>
  <c r="H195" i="8"/>
  <c r="H199" i="8"/>
  <c r="F191" i="8"/>
  <c r="F195" i="8"/>
  <c r="F199" i="8"/>
  <c r="H261" i="8"/>
  <c r="H265" i="8"/>
  <c r="I257" i="8"/>
  <c r="F261" i="8"/>
  <c r="F265" i="8"/>
  <c r="H257" i="8"/>
  <c r="H136" i="8"/>
  <c r="H140" i="8"/>
  <c r="H144" i="8"/>
  <c r="F143" i="8"/>
  <c r="F139" i="8"/>
  <c r="E142" i="8"/>
  <c r="H266" i="8"/>
  <c r="F262" i="8"/>
  <c r="G262" i="8" s="1"/>
  <c r="F266" i="8"/>
  <c r="G266" i="8" s="1"/>
  <c r="H137" i="8"/>
  <c r="H141" i="8"/>
  <c r="H145" i="8"/>
  <c r="F145" i="8"/>
  <c r="F141" i="8"/>
  <c r="E140" i="8"/>
  <c r="G140" i="8" s="1"/>
  <c r="H197" i="8"/>
  <c r="F193" i="8"/>
  <c r="G193" i="8" s="1"/>
  <c r="F197" i="8"/>
  <c r="H263" i="8"/>
  <c r="H267" i="8"/>
  <c r="F267" i="8"/>
  <c r="F260" i="8"/>
  <c r="F268" i="8"/>
  <c r="H143" i="8"/>
  <c r="F137" i="8"/>
  <c r="E199" i="8"/>
  <c r="I264" i="8"/>
  <c r="J264" i="8" s="1"/>
  <c r="E261" i="8"/>
  <c r="F257" i="8"/>
  <c r="I139" i="8"/>
  <c r="J139" i="8" s="1"/>
  <c r="F142" i="8"/>
  <c r="E135" i="8"/>
  <c r="G135" i="8" s="1"/>
  <c r="B1" i="2"/>
  <c r="C1" i="2" s="1"/>
  <c r="D1" i="2" s="1"/>
  <c r="E1" i="2" s="1"/>
  <c r="F1" i="2" s="1"/>
  <c r="G1" i="2" s="1"/>
  <c r="H1" i="2" s="1"/>
  <c r="I1" i="2" s="1"/>
  <c r="J1" i="2" s="1"/>
  <c r="K1" i="2" s="1"/>
  <c r="L1" i="2" s="1"/>
  <c r="M1" i="2" s="1"/>
  <c r="N1" i="2" s="1"/>
  <c r="O1" i="2" s="1"/>
  <c r="P1" i="2" s="1"/>
  <c r="H63" i="2"/>
  <c r="H64" i="2"/>
  <c r="H65" i="2"/>
  <c r="H66" i="2"/>
  <c r="P82" i="2"/>
  <c r="L83" i="2"/>
  <c r="P83" i="2"/>
  <c r="L84" i="2"/>
  <c r="P84" i="2"/>
  <c r="P85" i="2"/>
  <c r="G113" i="2"/>
  <c r="G114" i="2"/>
  <c r="G115" i="2"/>
  <c r="G116" i="2"/>
  <c r="G117" i="2"/>
  <c r="G118" i="2"/>
  <c r="J118" i="2" a="1"/>
  <c r="J118" i="2" s="1"/>
  <c r="G119" i="2"/>
  <c r="G120" i="2"/>
  <c r="J120" i="2"/>
  <c r="J124" i="2" s="1"/>
  <c r="G121" i="2"/>
  <c r="J121" i="2"/>
  <c r="G128" i="2"/>
  <c r="G129" i="2"/>
  <c r="G130" i="2"/>
  <c r="G134" i="2"/>
  <c r="J134" i="2"/>
  <c r="K134" i="2"/>
  <c r="L134" i="2"/>
  <c r="G135" i="2"/>
  <c r="J135" i="2"/>
  <c r="G136" i="2"/>
  <c r="J136" i="2"/>
  <c r="G137" i="2"/>
  <c r="J137" i="2"/>
  <c r="G138" i="2"/>
  <c r="J138" i="2"/>
  <c r="G139" i="2"/>
  <c r="J139" i="2"/>
  <c r="G140" i="2"/>
  <c r="J140" i="2"/>
  <c r="G141" i="2"/>
  <c r="J141" i="2"/>
  <c r="G142" i="2"/>
  <c r="J142" i="2"/>
  <c r="G143" i="2"/>
  <c r="J143" i="2"/>
  <c r="G144" i="2"/>
  <c r="J144" i="2"/>
  <c r="G145" i="2"/>
  <c r="J145" i="2"/>
  <c r="E146" i="2"/>
  <c r="F146" i="2"/>
  <c r="H146" i="2"/>
  <c r="I146" i="2"/>
  <c r="J149" i="2" s="1"/>
  <c r="M146" i="2"/>
  <c r="G168" i="2"/>
  <c r="G169" i="2"/>
  <c r="G170" i="2"/>
  <c r="G171" i="2"/>
  <c r="G172" i="2"/>
  <c r="G173" i="2"/>
  <c r="J173" i="2" a="1"/>
  <c r="J173" i="2" s="1"/>
  <c r="G174" i="2"/>
  <c r="G175" i="2"/>
  <c r="J175" i="2"/>
  <c r="J179" i="2" s="1"/>
  <c r="G176" i="2"/>
  <c r="G183" i="2"/>
  <c r="G184" i="2"/>
  <c r="G185" i="2"/>
  <c r="G189" i="2"/>
  <c r="J189" i="2"/>
  <c r="K189" i="2"/>
  <c r="L189" i="2"/>
  <c r="G190" i="2"/>
  <c r="J190" i="2"/>
  <c r="K190" i="2"/>
  <c r="K191" i="2" s="1"/>
  <c r="K192" i="2" s="1"/>
  <c r="G191" i="2"/>
  <c r="J191" i="2"/>
  <c r="G192" i="2"/>
  <c r="J192" i="2"/>
  <c r="G193" i="2"/>
  <c r="J193" i="2"/>
  <c r="G194" i="2"/>
  <c r="J194" i="2"/>
  <c r="G195" i="2"/>
  <c r="J195" i="2"/>
  <c r="G196" i="2"/>
  <c r="J196" i="2"/>
  <c r="G197" i="2"/>
  <c r="J197" i="2"/>
  <c r="G198" i="2"/>
  <c r="J198" i="2"/>
  <c r="G199" i="2"/>
  <c r="J199" i="2"/>
  <c r="G200" i="2"/>
  <c r="J200" i="2"/>
  <c r="E201" i="2"/>
  <c r="F201" i="2"/>
  <c r="H201" i="2"/>
  <c r="I201" i="2"/>
  <c r="M201" i="2"/>
  <c r="K226" i="2"/>
  <c r="N231" i="2" a="1"/>
  <c r="N231" i="2" s="1"/>
  <c r="G232" i="2"/>
  <c r="G233" i="2"/>
  <c r="N233" i="2"/>
  <c r="G234" i="2"/>
  <c r="N234" i="2"/>
  <c r="G235" i="2"/>
  <c r="G236" i="2"/>
  <c r="G237" i="2"/>
  <c r="G238" i="2"/>
  <c r="G239" i="2"/>
  <c r="G240" i="2"/>
  <c r="K245" i="2"/>
  <c r="G251" i="2"/>
  <c r="G252" i="2"/>
  <c r="G253" i="2"/>
  <c r="G257" i="2"/>
  <c r="J257" i="2"/>
  <c r="K257" i="2"/>
  <c r="L257" i="2"/>
  <c r="G258" i="2"/>
  <c r="J258" i="2"/>
  <c r="G259" i="2"/>
  <c r="J259" i="2"/>
  <c r="G260" i="2"/>
  <c r="J260" i="2"/>
  <c r="G261" i="2"/>
  <c r="J261" i="2"/>
  <c r="G262" i="2"/>
  <c r="J262" i="2"/>
  <c r="G263" i="2"/>
  <c r="J263" i="2"/>
  <c r="G264" i="2"/>
  <c r="J264" i="2"/>
  <c r="G265" i="2"/>
  <c r="J265" i="2"/>
  <c r="G266" i="2"/>
  <c r="J266" i="2"/>
  <c r="G267" i="2"/>
  <c r="J267" i="2"/>
  <c r="G268" i="2"/>
  <c r="J268" i="2"/>
  <c r="E269" i="2"/>
  <c r="F269" i="2"/>
  <c r="H269" i="2"/>
  <c r="I269" i="2"/>
  <c r="M269" i="2"/>
  <c r="K276" i="2"/>
  <c r="K290" i="2"/>
  <c r="G297" i="2"/>
  <c r="G298" i="2"/>
  <c r="G299" i="2"/>
  <c r="G300" i="2"/>
  <c r="G301" i="2"/>
  <c r="J301" i="2" a="1"/>
  <c r="J301" i="2" s="1"/>
  <c r="J302" i="2" s="1"/>
  <c r="J306" i="2" s="1"/>
  <c r="G302" i="2"/>
  <c r="G303" i="2"/>
  <c r="J303" i="2"/>
  <c r="J307" i="2" s="1"/>
  <c r="G304" i="2"/>
  <c r="J304" i="2"/>
  <c r="G305" i="2"/>
  <c r="K310" i="2"/>
  <c r="G317" i="2"/>
  <c r="G318" i="2"/>
  <c r="G319" i="2"/>
  <c r="G323" i="2"/>
  <c r="J323" i="2"/>
  <c r="K323" i="2"/>
  <c r="L323" i="2"/>
  <c r="G324" i="2"/>
  <c r="J324" i="2"/>
  <c r="G325" i="2"/>
  <c r="J325" i="2"/>
  <c r="G326" i="2"/>
  <c r="J326" i="2"/>
  <c r="G327" i="2"/>
  <c r="J327" i="2"/>
  <c r="G328" i="2"/>
  <c r="J328" i="2"/>
  <c r="G329" i="2"/>
  <c r="J329" i="2"/>
  <c r="G330" i="2"/>
  <c r="J330" i="2"/>
  <c r="G331" i="2"/>
  <c r="J331" i="2"/>
  <c r="G332" i="2"/>
  <c r="J332" i="2"/>
  <c r="G333" i="2"/>
  <c r="J333" i="2"/>
  <c r="G334" i="2"/>
  <c r="J334" i="2"/>
  <c r="E335" i="2"/>
  <c r="F335" i="2"/>
  <c r="H335" i="2"/>
  <c r="I335" i="2"/>
  <c r="M335" i="2"/>
  <c r="K343" i="2"/>
  <c r="G335" i="2" l="1"/>
  <c r="N168" i="2"/>
  <c r="J119" i="2"/>
  <c r="J123" i="2" s="1"/>
  <c r="N167" i="2"/>
  <c r="J269" i="2"/>
  <c r="O272" i="2"/>
  <c r="J146" i="2"/>
  <c r="G200" i="8"/>
  <c r="G139" i="8"/>
  <c r="G260" i="8"/>
  <c r="G141" i="8"/>
  <c r="G261" i="8"/>
  <c r="G258" i="8"/>
  <c r="J198" i="8"/>
  <c r="G324" i="8"/>
  <c r="G325" i="8"/>
  <c r="J135" i="8"/>
  <c r="G192" i="8"/>
  <c r="G330" i="8"/>
  <c r="G263" i="8"/>
  <c r="J326" i="8"/>
  <c r="J259" i="8"/>
  <c r="J262" i="8"/>
  <c r="J333" i="8"/>
  <c r="J193" i="8"/>
  <c r="J141" i="8"/>
  <c r="J265" i="8"/>
  <c r="J267" i="8"/>
  <c r="J263" i="8"/>
  <c r="J143" i="8"/>
  <c r="J137" i="8"/>
  <c r="J144" i="8"/>
  <c r="J261" i="8"/>
  <c r="J332" i="8"/>
  <c r="J194" i="8"/>
  <c r="J268" i="8"/>
  <c r="J200" i="8"/>
  <c r="G334" i="8"/>
  <c r="G144" i="8"/>
  <c r="G332" i="8"/>
  <c r="G326" i="8"/>
  <c r="G328" i="8"/>
  <c r="G198" i="8"/>
  <c r="G190" i="8"/>
  <c r="G329" i="8"/>
  <c r="F269" i="8"/>
  <c r="L257" i="8"/>
  <c r="G257" i="8"/>
  <c r="J334" i="8"/>
  <c r="H269" i="8"/>
  <c r="J331" i="8"/>
  <c r="I201" i="8"/>
  <c r="J189" i="8"/>
  <c r="F146" i="8"/>
  <c r="G134" i="8"/>
  <c r="G264" i="8"/>
  <c r="J195" i="8"/>
  <c r="G189" i="8"/>
  <c r="F201" i="8"/>
  <c r="L189" i="8"/>
  <c r="I335" i="8"/>
  <c r="J323" i="8"/>
  <c r="G197" i="8"/>
  <c r="G195" i="8"/>
  <c r="G191" i="8"/>
  <c r="G142" i="8"/>
  <c r="G268" i="8"/>
  <c r="G265" i="8"/>
  <c r="J327" i="8"/>
  <c r="G137" i="8"/>
  <c r="J197" i="8"/>
  <c r="L134" i="8"/>
  <c r="I146" i="8"/>
  <c r="J134" i="8"/>
  <c r="J145" i="8"/>
  <c r="J258" i="8"/>
  <c r="J329" i="8"/>
  <c r="J191" i="8"/>
  <c r="I269" i="8"/>
  <c r="J257" i="8"/>
  <c r="G143" i="8"/>
  <c r="F335" i="8"/>
  <c r="L323" i="8"/>
  <c r="G323" i="8"/>
  <c r="H146" i="8"/>
  <c r="J330" i="8"/>
  <c r="G267" i="8"/>
  <c r="J260" i="8"/>
  <c r="J140" i="8"/>
  <c r="J328" i="8"/>
  <c r="K323" i="8"/>
  <c r="K324" i="8" s="1"/>
  <c r="K325" i="8" s="1"/>
  <c r="K326" i="8" s="1"/>
  <c r="K327" i="8" s="1"/>
  <c r="K328" i="8" s="1"/>
  <c r="K329" i="8" s="1"/>
  <c r="E335" i="8"/>
  <c r="J142" i="8"/>
  <c r="K189" i="8"/>
  <c r="K190" i="8" s="1"/>
  <c r="K191" i="8" s="1"/>
  <c r="K192" i="8" s="1"/>
  <c r="K193" i="8" s="1"/>
  <c r="K194" i="8" s="1"/>
  <c r="E201" i="8"/>
  <c r="G259" i="8"/>
  <c r="G136" i="8"/>
  <c r="J136" i="8"/>
  <c r="J324" i="8"/>
  <c r="G145" i="8"/>
  <c r="G199" i="8"/>
  <c r="J190" i="8"/>
  <c r="J138" i="8"/>
  <c r="G138" i="8"/>
  <c r="J196" i="8"/>
  <c r="E269" i="8"/>
  <c r="K257" i="8"/>
  <c r="K258" i="8" s="1"/>
  <c r="K259" i="8" s="1"/>
  <c r="K260" i="8" s="1"/>
  <c r="K261" i="8" s="1"/>
  <c r="K262" i="8" s="1"/>
  <c r="G331" i="8"/>
  <c r="H335" i="8"/>
  <c r="E146" i="8"/>
  <c r="K134" i="8"/>
  <c r="K135" i="8" s="1"/>
  <c r="K136" i="8" s="1"/>
  <c r="K137" i="8" s="1"/>
  <c r="K138" i="8" s="1"/>
  <c r="K139" i="8" s="1"/>
  <c r="H201" i="8"/>
  <c r="J266" i="8"/>
  <c r="J192" i="8"/>
  <c r="J199" i="8"/>
  <c r="G327" i="8"/>
  <c r="J177" i="2"/>
  <c r="J174" i="2"/>
  <c r="J178" i="2" s="1"/>
  <c r="J305" i="2"/>
  <c r="L302" i="2"/>
  <c r="J201" i="2"/>
  <c r="L301" i="2"/>
  <c r="G146" i="2"/>
  <c r="J335" i="2"/>
  <c r="G269" i="2"/>
  <c r="O338" i="2"/>
  <c r="N112" i="2"/>
  <c r="J205" i="2"/>
  <c r="N237" i="2"/>
  <c r="J238" i="2"/>
  <c r="J237" i="2"/>
  <c r="N232" i="2"/>
  <c r="N236" i="2" s="1"/>
  <c r="N113" i="2"/>
  <c r="G201" i="2"/>
  <c r="K135" i="2"/>
  <c r="N235" i="2"/>
  <c r="K193" i="2"/>
  <c r="J122" i="2"/>
  <c r="K324" i="2"/>
  <c r="K258" i="2"/>
  <c r="O272" i="8" l="1"/>
  <c r="J149" i="8"/>
  <c r="G335" i="8"/>
  <c r="J205" i="8"/>
  <c r="J201" i="8"/>
  <c r="O338" i="8"/>
  <c r="G201" i="8"/>
  <c r="J146" i="8"/>
  <c r="J269" i="8"/>
  <c r="G269" i="8"/>
  <c r="G146" i="8"/>
  <c r="J335" i="8"/>
  <c r="K263" i="8"/>
  <c r="K140" i="8"/>
  <c r="K330" i="8"/>
  <c r="K195" i="8"/>
  <c r="K325" i="2"/>
  <c r="K136" i="2"/>
  <c r="K259" i="2"/>
  <c r="K194" i="2"/>
  <c r="K196" i="8" l="1"/>
  <c r="K141" i="8"/>
  <c r="K331" i="8"/>
  <c r="K264" i="8"/>
  <c r="K260" i="2"/>
  <c r="K195" i="2"/>
  <c r="K137" i="2"/>
  <c r="K326" i="2"/>
  <c r="FC11" i="5"/>
  <c r="AG11" i="5"/>
  <c r="EN11" i="5"/>
  <c r="FM11" i="5"/>
  <c r="FA11" i="5"/>
  <c r="GW11" i="5"/>
  <c r="GQ11" i="5"/>
  <c r="HB11" i="5"/>
  <c r="CW11" i="5"/>
  <c r="II11" i="5"/>
  <c r="CX11" i="5"/>
  <c r="AX11" i="5"/>
  <c r="CI11" i="5"/>
  <c r="DR11" i="5"/>
  <c r="EZ11" i="5"/>
  <c r="GK11" i="5"/>
  <c r="DA11" i="5"/>
  <c r="BR11" i="5"/>
  <c r="FJ11" i="5"/>
  <c r="BZ11" i="5"/>
  <c r="HM11" i="5"/>
  <c r="DX11" i="5"/>
  <c r="DI11" i="5"/>
  <c r="Y11" i="5"/>
  <c r="GZ11" i="5"/>
  <c r="DG11" i="5"/>
  <c r="D11" i="5"/>
  <c r="AT11" i="5"/>
  <c r="IG11" i="5"/>
  <c r="HC11" i="5"/>
  <c r="DJ11" i="5"/>
  <c r="EJ11" i="5"/>
  <c r="CL11" i="5"/>
  <c r="GX11" i="5"/>
  <c r="DT11" i="5"/>
  <c r="DP11" i="5"/>
  <c r="IE11" i="5"/>
  <c r="BH11" i="5"/>
  <c r="FE11" i="5"/>
  <c r="FV11" i="5"/>
  <c r="BP11" i="5"/>
  <c r="EO11" i="5"/>
  <c r="FY11" i="9"/>
  <c r="FY11" i="5"/>
  <c r="HJ11" i="5"/>
  <c r="CF11" i="5"/>
  <c r="IE11" i="9"/>
  <c r="EI11" i="5"/>
  <c r="EB11" i="5"/>
  <c r="V11" i="5"/>
  <c r="T11" i="5"/>
  <c r="BS11" i="5"/>
  <c r="ET11" i="5"/>
  <c r="EI11" i="9"/>
  <c r="HQ11" i="5"/>
  <c r="CG11" i="5"/>
  <c r="AB11" i="5"/>
  <c r="HT11" i="5"/>
  <c r="ED11" i="5"/>
  <c r="CY11" i="9"/>
  <c r="EU11" i="5"/>
  <c r="EQ11" i="5"/>
  <c r="AI11" i="5"/>
  <c r="DM11" i="5"/>
  <c r="DU11" i="5"/>
  <c r="AF11" i="5"/>
  <c r="GI11" i="5"/>
  <c r="CE11" i="5"/>
  <c r="W11" i="5"/>
  <c r="ER11" i="5"/>
  <c r="DS11" i="5"/>
  <c r="CX11" i="9"/>
  <c r="GO11" i="5"/>
  <c r="IJ11" i="5"/>
  <c r="BV11" i="5"/>
  <c r="ID11" i="9"/>
  <c r="FK11" i="5"/>
  <c r="EH11" i="5"/>
  <c r="CM11" i="5"/>
  <c r="O11" i="5"/>
  <c r="DZ11" i="5"/>
  <c r="DF11" i="5"/>
  <c r="HL11" i="5"/>
  <c r="H11" i="5"/>
  <c r="HR11" i="5"/>
  <c r="FU11" i="5"/>
  <c r="K11" i="5"/>
  <c r="EL11" i="5"/>
  <c r="DL11" i="5"/>
  <c r="AU11" i="5"/>
  <c r="AO11" i="5"/>
  <c r="EC11" i="5"/>
  <c r="DN11" i="5"/>
  <c r="AE11" i="5"/>
  <c r="ID11" i="5"/>
  <c r="BD11" i="5"/>
  <c r="HI11" i="5"/>
  <c r="AJ11" i="5"/>
  <c r="GU11" i="5"/>
  <c r="IH11" i="5"/>
  <c r="IK11" i="5"/>
  <c r="CO11" i="5"/>
  <c r="FG11" i="5"/>
  <c r="CR11" i="9"/>
  <c r="DW11" i="5"/>
  <c r="GH11" i="5"/>
  <c r="BA11" i="5"/>
  <c r="HH11" i="5"/>
  <c r="CJ11" i="5"/>
  <c r="GG11" i="5"/>
  <c r="BM11" i="5"/>
  <c r="L11" i="5"/>
  <c r="X11" i="5"/>
  <c r="DK11" i="5"/>
  <c r="BJ11" i="5"/>
  <c r="DQ11" i="5"/>
  <c r="BE11" i="5"/>
  <c r="IL11" i="5"/>
  <c r="FP11" i="5"/>
  <c r="GJ11" i="5"/>
  <c r="Q11" i="5"/>
  <c r="GE11" i="5"/>
  <c r="N11" i="5"/>
  <c r="HD11" i="5"/>
  <c r="CH11" i="5"/>
  <c r="FD11" i="5"/>
  <c r="GF11" i="9"/>
  <c r="GB11" i="5"/>
  <c r="J11" i="5"/>
  <c r="AA11" i="5"/>
  <c r="HX11" i="5"/>
  <c r="EW11" i="5"/>
  <c r="BO11" i="5"/>
  <c r="BI11" i="5"/>
  <c r="DV11" i="5"/>
  <c r="GV11" i="5"/>
  <c r="GR11" i="5"/>
  <c r="BQ11" i="5"/>
  <c r="M11" i="5"/>
  <c r="CU11" i="5"/>
  <c r="AW11" i="5"/>
  <c r="FO11" i="5"/>
  <c r="HS11" i="5"/>
  <c r="FQ11" i="5"/>
  <c r="GL11" i="5"/>
  <c r="HN11" i="5"/>
  <c r="F11" i="5"/>
  <c r="EE11" i="5"/>
  <c r="AV11" i="5"/>
  <c r="DE11" i="5"/>
  <c r="I11" i="5"/>
  <c r="FB11" i="5"/>
  <c r="R11" i="5"/>
  <c r="GT11" i="5"/>
  <c r="FN11" i="5"/>
  <c r="DH11" i="5"/>
  <c r="AH11" i="5"/>
  <c r="BY11" i="5"/>
  <c r="BB11" i="5"/>
  <c r="CA11" i="5"/>
  <c r="GD11" i="5"/>
  <c r="FL11" i="5"/>
  <c r="BG11" i="5"/>
  <c r="AC11" i="5"/>
  <c r="AZ11" i="5"/>
  <c r="BT11" i="5"/>
  <c r="AQ11" i="5"/>
  <c r="U11" i="5"/>
  <c r="HG11" i="5"/>
  <c r="HX11" i="9"/>
  <c r="IA11" i="5"/>
  <c r="CN11" i="5"/>
  <c r="CZ11" i="5"/>
  <c r="GS11" i="5"/>
  <c r="G11" i="5"/>
  <c r="AL11" i="5"/>
  <c r="CY11" i="5"/>
  <c r="GY11" i="5"/>
  <c r="EJ11" i="9"/>
  <c r="P11" i="5"/>
  <c r="AP11" i="5"/>
  <c r="BF11" i="5"/>
  <c r="CR11" i="5"/>
  <c r="ES11" i="5"/>
  <c r="BN11" i="5"/>
  <c r="FH11" i="5"/>
  <c r="HF11" i="5"/>
  <c r="E11" i="5"/>
  <c r="GP11" i="5"/>
  <c r="BC11" i="5"/>
  <c r="IF11" i="5"/>
  <c r="FR11" i="5"/>
  <c r="CB11" i="5"/>
  <c r="EX11" i="5"/>
  <c r="Z11" i="5"/>
  <c r="EY11" i="5"/>
  <c r="HA11" i="5"/>
  <c r="BW11" i="5"/>
  <c r="HO11" i="5"/>
  <c r="BK11" i="5"/>
  <c r="AK11" i="5"/>
  <c r="FI11" i="5"/>
  <c r="EF11" i="5"/>
  <c r="AS11" i="5"/>
  <c r="EV11" i="5"/>
  <c r="EK11" i="5"/>
  <c r="DY11" i="5"/>
  <c r="HP11" i="5"/>
  <c r="AD11" i="5"/>
  <c r="DD11" i="5"/>
  <c r="IC11" i="5"/>
  <c r="HU11" i="5"/>
  <c r="GM11" i="5"/>
  <c r="BU11" i="5"/>
  <c r="S11" i="5"/>
  <c r="CC11" i="5"/>
  <c r="FS11" i="5"/>
  <c r="EP11" i="5"/>
  <c r="AN11" i="5"/>
  <c r="GE11" i="9"/>
  <c r="AY11" i="5"/>
  <c r="BX11" i="5"/>
  <c r="BL11" i="5"/>
  <c r="AR11" i="5"/>
  <c r="HK11" i="5"/>
  <c r="CK11" i="5"/>
  <c r="GF11" i="5"/>
  <c r="FT11" i="5"/>
  <c r="AM11" i="5"/>
  <c r="K142" i="8" l="1"/>
  <c r="K332" i="8"/>
  <c r="K265" i="8"/>
  <c r="K197" i="8"/>
  <c r="K138" i="2"/>
  <c r="K196" i="2"/>
  <c r="K327" i="2"/>
  <c r="K261" i="2"/>
  <c r="K333" i="8" l="1"/>
  <c r="K198" i="8"/>
  <c r="K266" i="8"/>
  <c r="K143" i="8"/>
  <c r="K328" i="2"/>
  <c r="K139" i="2"/>
  <c r="K262" i="2"/>
  <c r="K197" i="2"/>
  <c r="K144" i="8" l="1"/>
  <c r="K199" i="8"/>
  <c r="K267" i="8"/>
  <c r="K334" i="8"/>
  <c r="K198" i="2"/>
  <c r="K329" i="2"/>
  <c r="K140" i="2"/>
  <c r="K263" i="2"/>
  <c r="K200" i="8" l="1"/>
  <c r="K268" i="8"/>
  <c r="K335" i="8"/>
  <c r="K145" i="8"/>
  <c r="K141" i="2"/>
  <c r="K264" i="2"/>
  <c r="K330" i="2"/>
  <c r="K199" i="2"/>
  <c r="O340" i="8" l="1"/>
  <c r="O344" i="8"/>
  <c r="K269" i="8"/>
  <c r="K146" i="8"/>
  <c r="K201" i="8"/>
  <c r="K331" i="2"/>
  <c r="K200" i="2"/>
  <c r="K265" i="2"/>
  <c r="K142" i="2"/>
  <c r="HY11" i="9"/>
  <c r="IB11" i="9"/>
  <c r="O339" i="8" l="1"/>
  <c r="O343" i="8" s="1"/>
  <c r="J155" i="8"/>
  <c r="J151" i="8"/>
  <c r="O278" i="8"/>
  <c r="O274" i="8"/>
  <c r="J207" i="8"/>
  <c r="J211" i="8"/>
  <c r="K266" i="2"/>
  <c r="K143" i="2"/>
  <c r="K201" i="2"/>
  <c r="J211" i="2" s="1"/>
  <c r="K332" i="2"/>
  <c r="CV11" i="9"/>
  <c r="FZ11" i="9"/>
  <c r="EG11" i="9"/>
  <c r="GC11" i="9"/>
  <c r="CS11" i="9"/>
  <c r="J206" i="8" l="1"/>
  <c r="J210" i="8" s="1"/>
  <c r="O279" i="8"/>
  <c r="J150" i="8"/>
  <c r="J154" i="8" s="1"/>
  <c r="O134" i="8" s="1"/>
  <c r="L135" i="8" s="1"/>
  <c r="O273" i="8"/>
  <c r="O277" i="8" s="1"/>
  <c r="J156" i="8"/>
  <c r="O323" i="8"/>
  <c r="O324" i="8"/>
  <c r="O325" i="8"/>
  <c r="O326" i="8"/>
  <c r="O327" i="8"/>
  <c r="O328" i="8"/>
  <c r="O329" i="8"/>
  <c r="O330" i="8"/>
  <c r="O331" i="8"/>
  <c r="O332" i="8"/>
  <c r="O333" i="8"/>
  <c r="O334" i="8"/>
  <c r="O337" i="8"/>
  <c r="J206" i="2"/>
  <c r="J210" i="2" s="1"/>
  <c r="J207" i="2"/>
  <c r="J212" i="2" s="1"/>
  <c r="K144" i="2"/>
  <c r="K333" i="2"/>
  <c r="K267" i="2"/>
  <c r="FX11" i="9"/>
  <c r="EG11" i="5"/>
  <c r="CQ11" i="9"/>
  <c r="O335" i="8" l="1"/>
  <c r="L324" i="8"/>
  <c r="O135" i="8"/>
  <c r="P135" i="8" s="1"/>
  <c r="O136" i="8"/>
  <c r="P136" i="8" s="1"/>
  <c r="O137" i="8"/>
  <c r="P137" i="8" s="1"/>
  <c r="O138" i="8"/>
  <c r="P138" i="8" s="1"/>
  <c r="O139" i="8"/>
  <c r="P139" i="8" s="1"/>
  <c r="O140" i="8"/>
  <c r="P140" i="8" s="1"/>
  <c r="O141" i="8"/>
  <c r="P141" i="8" s="1"/>
  <c r="O142" i="8"/>
  <c r="P142" i="8" s="1"/>
  <c r="O143" i="8"/>
  <c r="P143" i="8" s="1"/>
  <c r="O144" i="8"/>
  <c r="P144" i="8" s="1"/>
  <c r="O145" i="8"/>
  <c r="P145" i="8" s="1"/>
  <c r="H151" i="8"/>
  <c r="O258" i="8"/>
  <c r="P258" i="8" s="1"/>
  <c r="O257" i="8"/>
  <c r="O259" i="8"/>
  <c r="P259" i="8" s="1"/>
  <c r="O260" i="8"/>
  <c r="P260" i="8" s="1"/>
  <c r="O261" i="8"/>
  <c r="P261" i="8" s="1"/>
  <c r="O262" i="8"/>
  <c r="P262" i="8" s="1"/>
  <c r="O263" i="8"/>
  <c r="P263" i="8" s="1"/>
  <c r="O264" i="8"/>
  <c r="P264" i="8" s="1"/>
  <c r="O265" i="8"/>
  <c r="P265" i="8" s="1"/>
  <c r="O266" i="8"/>
  <c r="P266" i="8" s="1"/>
  <c r="O267" i="8"/>
  <c r="P267" i="8" s="1"/>
  <c r="O268" i="8"/>
  <c r="P268" i="8" s="1"/>
  <c r="O189" i="8"/>
  <c r="O190" i="8"/>
  <c r="O191" i="8"/>
  <c r="O192" i="8"/>
  <c r="O193" i="8"/>
  <c r="O194" i="8"/>
  <c r="O195" i="8"/>
  <c r="O196" i="8"/>
  <c r="O197" i="8"/>
  <c r="O198" i="8"/>
  <c r="O199" i="8"/>
  <c r="O200" i="8"/>
  <c r="H207" i="8"/>
  <c r="O271" i="8"/>
  <c r="K334" i="2"/>
  <c r="K268" i="2"/>
  <c r="K145" i="2"/>
  <c r="H207" i="2"/>
  <c r="L136" i="8" l="1"/>
  <c r="L137" i="8" s="1"/>
  <c r="L138" i="8" s="1"/>
  <c r="L139" i="8" s="1"/>
  <c r="L140" i="8" s="1"/>
  <c r="L141" i="8" s="1"/>
  <c r="L142" i="8" s="1"/>
  <c r="L143" i="8" s="1"/>
  <c r="L144" i="8" s="1"/>
  <c r="L145" i="8" s="1"/>
  <c r="L146" i="8" s="1"/>
  <c r="L190" i="8"/>
  <c r="O201" i="8"/>
  <c r="O146" i="8"/>
  <c r="P134" i="8"/>
  <c r="L325" i="8"/>
  <c r="L326" i="8" s="1"/>
  <c r="L327" i="8" s="1"/>
  <c r="L328" i="8" s="1"/>
  <c r="L329" i="8" s="1"/>
  <c r="L330" i="8" s="1"/>
  <c r="L331" i="8" s="1"/>
  <c r="L332" i="8" s="1"/>
  <c r="L333" i="8" s="1"/>
  <c r="L334" i="8" s="1"/>
  <c r="O269" i="8"/>
  <c r="P257" i="8"/>
  <c r="L258" i="8"/>
  <c r="O189" i="2"/>
  <c r="O190" i="2"/>
  <c r="O191" i="2"/>
  <c r="O192" i="2"/>
  <c r="O193" i="2"/>
  <c r="O194" i="2"/>
  <c r="O195" i="2"/>
  <c r="O196" i="2"/>
  <c r="O197" i="2"/>
  <c r="O198" i="2"/>
  <c r="O199" i="2"/>
  <c r="O200" i="2"/>
  <c r="K269" i="2"/>
  <c r="K146" i="2"/>
  <c r="K335" i="2"/>
  <c r="L259" i="8" l="1"/>
  <c r="L260" i="8" s="1"/>
  <c r="L261" i="8" s="1"/>
  <c r="L262" i="8" s="1"/>
  <c r="L263" i="8" s="1"/>
  <c r="L264" i="8" s="1"/>
  <c r="L265" i="8" s="1"/>
  <c r="L266" i="8" s="1"/>
  <c r="L267" i="8" s="1"/>
  <c r="L268" i="8" s="1"/>
  <c r="L335" i="8"/>
  <c r="O341" i="8" s="1"/>
  <c r="L191" i="8"/>
  <c r="O274" i="2"/>
  <c r="O279" i="2" s="1"/>
  <c r="O278" i="2"/>
  <c r="O340" i="2"/>
  <c r="O344" i="2"/>
  <c r="O339" i="2" s="1"/>
  <c r="O343" i="2" s="1"/>
  <c r="J155" i="2"/>
  <c r="L190" i="2"/>
  <c r="O201" i="2"/>
  <c r="J151" i="2"/>
  <c r="GC11" i="5"/>
  <c r="FX11" i="5"/>
  <c r="CV11" i="5"/>
  <c r="HY11" i="5"/>
  <c r="HZ11" i="9"/>
  <c r="IB11" i="5"/>
  <c r="FZ11" i="5"/>
  <c r="CS11" i="5"/>
  <c r="L192" i="8" l="1"/>
  <c r="L193" i="8" s="1"/>
  <c r="O345" i="8"/>
  <c r="O342" i="8"/>
  <c r="L269" i="8"/>
  <c r="O275" i="8" s="1"/>
  <c r="J152" i="8"/>
  <c r="O273" i="2"/>
  <c r="O277" i="2" s="1"/>
  <c r="J156" i="2"/>
  <c r="J150" i="2"/>
  <c r="L191" i="2"/>
  <c r="L192" i="2" s="1"/>
  <c r="L193" i="2" s="1"/>
  <c r="L194" i="2" s="1"/>
  <c r="L195" i="2" s="1"/>
  <c r="L196" i="2" s="1"/>
  <c r="L197" i="2" s="1"/>
  <c r="L198" i="2" s="1"/>
  <c r="L199" i="2" s="1"/>
  <c r="L200" i="2" s="1"/>
  <c r="O337" i="2"/>
  <c r="GA11" i="9"/>
  <c r="CT11" i="9"/>
  <c r="HW11" i="9"/>
  <c r="CQ11" i="5"/>
  <c r="J153" i="8" l="1"/>
  <c r="O276" i="8"/>
  <c r="L194" i="8"/>
  <c r="L195" i="8" s="1"/>
  <c r="L196" i="8" s="1"/>
  <c r="L197" i="8" s="1"/>
  <c r="L198" i="8" s="1"/>
  <c r="L199" i="8" s="1"/>
  <c r="L200" i="8" s="1"/>
  <c r="O271" i="2"/>
  <c r="J154" i="2"/>
  <c r="H151" i="2" s="1"/>
  <c r="L201" i="2"/>
  <c r="J208" i="2" s="1"/>
  <c r="O323" i="2"/>
  <c r="O324" i="2"/>
  <c r="O325" i="2"/>
  <c r="O326" i="2"/>
  <c r="O327" i="2"/>
  <c r="O328" i="2"/>
  <c r="O329" i="2"/>
  <c r="O330" i="2"/>
  <c r="O331" i="2"/>
  <c r="O332" i="2"/>
  <c r="O333" i="2"/>
  <c r="O334" i="2"/>
  <c r="O257" i="2"/>
  <c r="O258" i="2"/>
  <c r="P258" i="2" s="1"/>
  <c r="O259" i="2"/>
  <c r="P259" i="2" s="1"/>
  <c r="O260" i="2"/>
  <c r="P260" i="2" s="1"/>
  <c r="O261" i="2"/>
  <c r="P261" i="2" s="1"/>
  <c r="O262" i="2"/>
  <c r="P262" i="2" s="1"/>
  <c r="O263" i="2"/>
  <c r="P263" i="2" s="1"/>
  <c r="O264" i="2"/>
  <c r="P264" i="2" s="1"/>
  <c r="O265" i="2"/>
  <c r="P265" i="2" s="1"/>
  <c r="O266" i="2"/>
  <c r="P266" i="2" s="1"/>
  <c r="O267" i="2"/>
  <c r="P267" i="2" s="1"/>
  <c r="O268" i="2"/>
  <c r="P268" i="2" s="1"/>
  <c r="L201" i="8" l="1"/>
  <c r="J208" i="8" s="1"/>
  <c r="O140" i="2"/>
  <c r="P140" i="2" s="1"/>
  <c r="O137" i="2"/>
  <c r="P137" i="2" s="1"/>
  <c r="O144" i="2"/>
  <c r="P144" i="2" s="1"/>
  <c r="O145" i="2"/>
  <c r="P145" i="2" s="1"/>
  <c r="O139" i="2"/>
  <c r="P139" i="2" s="1"/>
  <c r="O138" i="2"/>
  <c r="P138" i="2" s="1"/>
  <c r="O136" i="2"/>
  <c r="P136" i="2" s="1"/>
  <c r="O143" i="2"/>
  <c r="P143" i="2" s="1"/>
  <c r="O142" i="2"/>
  <c r="P142" i="2" s="1"/>
  <c r="O141" i="2"/>
  <c r="P141" i="2" s="1"/>
  <c r="O135" i="2"/>
  <c r="P135" i="2" s="1"/>
  <c r="O134" i="2"/>
  <c r="L135" i="2" s="1"/>
  <c r="P257" i="2"/>
  <c r="L258" i="2"/>
  <c r="O269" i="2"/>
  <c r="L324" i="2"/>
  <c r="O335" i="2"/>
  <c r="J209" i="2"/>
  <c r="P134" i="2" l="1"/>
  <c r="J212" i="8"/>
  <c r="J209" i="8"/>
  <c r="O146" i="2"/>
  <c r="L259" i="2"/>
  <c r="L260" i="2" s="1"/>
  <c r="L261" i="2" s="1"/>
  <c r="L262" i="2" s="1"/>
  <c r="L263" i="2" s="1"/>
  <c r="L264" i="2" s="1"/>
  <c r="L265" i="2" s="1"/>
  <c r="L266" i="2" s="1"/>
  <c r="L267" i="2" s="1"/>
  <c r="L268" i="2" s="1"/>
  <c r="L325" i="2"/>
  <c r="L326" i="2" s="1"/>
  <c r="L327" i="2" s="1"/>
  <c r="L328" i="2" s="1"/>
  <c r="L329" i="2" s="1"/>
  <c r="L330" i="2" s="1"/>
  <c r="L331" i="2" s="1"/>
  <c r="L332" i="2" s="1"/>
  <c r="L333" i="2" s="1"/>
  <c r="L334" i="2" s="1"/>
  <c r="L136" i="2"/>
  <c r="L137" i="2" s="1"/>
  <c r="L138" i="2" s="1"/>
  <c r="L139" i="2" s="1"/>
  <c r="L140" i="2" s="1"/>
  <c r="L141" i="2" s="1"/>
  <c r="L142" i="2" s="1"/>
  <c r="L143" i="2" s="1"/>
  <c r="L144" i="2" s="1"/>
  <c r="L145" i="2" s="1"/>
  <c r="L335" i="2" l="1"/>
  <c r="O341" i="2" s="1"/>
  <c r="L146" i="2"/>
  <c r="J152" i="2" s="1"/>
  <c r="L269" i="2"/>
  <c r="O275" i="2" s="1"/>
  <c r="HZ11" i="5"/>
  <c r="GA11" i="5"/>
  <c r="CT11" i="5"/>
  <c r="O276" i="2" l="1"/>
  <c r="J153" i="2"/>
  <c r="O345" i="2"/>
  <c r="O342" i="2"/>
  <c r="C11" i="5"/>
  <c r="HW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santi</author>
  </authors>
  <commentList>
    <comment ref="C24" authorId="0" shapeId="0" xr:uid="{04EE866F-1638-4AD5-8D5F-B8EEF33E8C9D}">
      <text>
        <r>
          <rPr>
            <b/>
            <sz val="9"/>
            <color indexed="81"/>
            <rFont val="Tahoma"/>
            <family val="2"/>
          </rPr>
          <t xml:space="preserve">Ingresar la precipitación acumulada para la campaña en mm.
</t>
        </r>
      </text>
    </comment>
    <comment ref="C25" authorId="0" shapeId="0" xr:uid="{6D0AC37C-C842-4BC5-8169-722F58CE8A6F}">
      <text>
        <r>
          <rPr>
            <b/>
            <sz val="9"/>
            <color indexed="81"/>
            <rFont val="Tahoma"/>
            <family val="2"/>
          </rPr>
          <t>Ingresar el/los correos electrónicos del miembro CREA y asesor.</t>
        </r>
      </text>
    </comment>
    <comment ref="C26" authorId="0" shapeId="0" xr:uid="{0F3BBE41-1925-4D05-A845-A45ACCC6F9CA}">
      <text>
        <r>
          <rPr>
            <b/>
            <sz val="9"/>
            <color indexed="81"/>
            <rFont val="Tahoma"/>
            <family val="2"/>
          </rPr>
          <t>Ingresar el/los correos electrónicos del miembro CREA y asesor.</t>
        </r>
      </text>
    </comment>
    <comment ref="C33" authorId="0" shapeId="0" xr:uid="{AA8E5785-9663-4433-8C91-8B81CB194E81}">
      <text>
        <r>
          <rPr>
            <b/>
            <sz val="9"/>
            <color indexed="81"/>
            <rFont val="Tahoma"/>
            <family val="2"/>
          </rPr>
          <t>Insertar la superficie en hectáreas en números enteros.</t>
        </r>
      </text>
    </comment>
    <comment ref="C34" authorId="0" shapeId="0" xr:uid="{5B716025-9799-4311-992D-951EF80A66E7}">
      <text>
        <r>
          <rPr>
            <b/>
            <sz val="9"/>
            <color indexed="81"/>
            <rFont val="Tahoma"/>
            <family val="2"/>
          </rPr>
          <t>Insertar la superficie en hectáreas en números enteros.</t>
        </r>
      </text>
    </comment>
    <comment ref="C35" authorId="0" shapeId="0" xr:uid="{7E4A23CD-F838-43D8-8BAB-9EE470573196}">
      <text>
        <r>
          <rPr>
            <b/>
            <sz val="9"/>
            <color indexed="81"/>
            <rFont val="Tahoma"/>
            <family val="2"/>
          </rPr>
          <t>Insertar la superficie en hectáreas en números enteros.</t>
        </r>
      </text>
    </comment>
    <comment ref="C36" authorId="0" shapeId="0" xr:uid="{E048B8E6-6A04-42CE-A247-109702000142}">
      <text>
        <r>
          <rPr>
            <b/>
            <sz val="9"/>
            <color indexed="81"/>
            <rFont val="Tahoma"/>
            <family val="2"/>
          </rPr>
          <t>Seleccionar el % de la lista</t>
        </r>
      </text>
    </comment>
    <comment ref="C37" authorId="0" shapeId="0" xr:uid="{314ADB4C-4B6B-4FF7-B1DD-66FC0B443DE6}">
      <text>
        <r>
          <rPr>
            <b/>
            <sz val="9"/>
            <color indexed="81"/>
            <rFont val="Tahoma"/>
            <family val="2"/>
          </rPr>
          <t xml:space="preserve">Seleccionar el valor de la lista. Escala mínima 100 uSs/ha. </t>
        </r>
      </text>
    </comment>
    <comment ref="C40" authorId="0" shapeId="0" xr:uid="{A7757DB1-E327-4A53-B25A-02D9EE27E708}">
      <text>
        <r>
          <rPr>
            <b/>
            <sz val="9"/>
            <color indexed="81"/>
            <rFont val="Tahoma"/>
            <family val="2"/>
          </rPr>
          <t>Insertar la superficie en hectáreas en números enteros.</t>
        </r>
      </text>
    </comment>
    <comment ref="C41" authorId="0" shapeId="0" xr:uid="{6D96A541-4C7C-48A9-B81D-2C85CBC7FD75}">
      <text>
        <r>
          <rPr>
            <b/>
            <sz val="9"/>
            <color indexed="81"/>
            <rFont val="Tahoma"/>
            <family val="2"/>
          </rPr>
          <t>Insertar la superficie en hectáreas en números enteros.</t>
        </r>
      </text>
    </comment>
    <comment ref="C42" authorId="0" shapeId="0" xr:uid="{EDBB5CB9-2743-4D86-A520-EA0C0F9094BB}">
      <text>
        <r>
          <rPr>
            <b/>
            <sz val="9"/>
            <color indexed="81"/>
            <rFont val="Tahoma"/>
            <family val="2"/>
          </rPr>
          <t>Insertar la superficie en hectáreas en números enteros.</t>
        </r>
      </text>
    </comment>
    <comment ref="C43" authorId="0" shapeId="0" xr:uid="{0DB0CB8D-9540-4E67-A342-0A1126C20D6F}">
      <text>
        <r>
          <rPr>
            <b/>
            <sz val="9"/>
            <color indexed="81"/>
            <rFont val="Tahoma"/>
            <family val="2"/>
          </rPr>
          <t>Insertar la superficie en hectáreas en números enteros.</t>
        </r>
      </text>
    </comment>
    <comment ref="G43" authorId="0" shapeId="0" xr:uid="{240A9D99-581C-49E8-9C56-80D4CFD1F77C}">
      <text>
        <r>
          <rPr>
            <b/>
            <sz val="9"/>
            <color indexed="81"/>
            <rFont val="Tahoma"/>
            <family val="2"/>
          </rPr>
          <t>Seleccionar la cantidad de meses de ocupación del recurso.</t>
        </r>
      </text>
    </comment>
    <comment ref="C44" authorId="0" shapeId="0" xr:uid="{B5E9FF23-D1F6-431E-8885-8DEA39676EB4}">
      <text>
        <r>
          <rPr>
            <b/>
            <sz val="9"/>
            <color indexed="81"/>
            <rFont val="Tahoma"/>
            <family val="2"/>
          </rPr>
          <t>Insertar la superficie en hectáreas en números enteros.</t>
        </r>
      </text>
    </comment>
    <comment ref="C45" authorId="0" shapeId="0" xr:uid="{115527B2-9E17-4D5D-9905-71E19D67CAE1}">
      <text>
        <r>
          <rPr>
            <b/>
            <sz val="9"/>
            <color indexed="81"/>
            <rFont val="Tahoma"/>
            <family val="2"/>
          </rPr>
          <t>Insertar la superficie en hectáreas en números enteros.</t>
        </r>
      </text>
    </comment>
    <comment ref="C46" authorId="0" shapeId="0" xr:uid="{8A51FC1C-1206-490A-9C70-C45160D73800}">
      <text>
        <r>
          <rPr>
            <b/>
            <sz val="9"/>
            <color indexed="81"/>
            <rFont val="Tahoma"/>
            <family val="2"/>
          </rPr>
          <t>Insertar la superficie en hectáreas en números enteros.</t>
        </r>
      </text>
    </comment>
    <comment ref="G46" authorId="0" shapeId="0" xr:uid="{2EF615EA-49D6-465C-9B02-779009D324DA}">
      <text>
        <r>
          <rPr>
            <b/>
            <sz val="9"/>
            <color indexed="81"/>
            <rFont val="Tahoma"/>
            <family val="2"/>
          </rPr>
          <t>Seleccionar la cantidad de meses de ocupación del recurso.</t>
        </r>
      </text>
    </comment>
    <comment ref="C47" authorId="0" shapeId="0" xr:uid="{48D59811-CC26-4792-9089-E1CD6BBC6910}">
      <text>
        <r>
          <rPr>
            <b/>
            <sz val="9"/>
            <color indexed="81"/>
            <rFont val="Tahoma"/>
            <family val="2"/>
          </rPr>
          <t>Insertar la superficie en hectáreas en números enteros.</t>
        </r>
      </text>
    </comment>
    <comment ref="G47" authorId="0" shapeId="0" xr:uid="{CD6451C5-BFE6-4140-9BC8-29338D8BDD46}">
      <text>
        <r>
          <rPr>
            <b/>
            <sz val="9"/>
            <color indexed="81"/>
            <rFont val="Tahoma"/>
            <family val="2"/>
          </rPr>
          <t>Seleccionar la cantidad de meses de ocupación del recurso.</t>
        </r>
      </text>
    </comment>
    <comment ref="C48" authorId="0" shapeId="0" xr:uid="{362C1027-A00C-41A9-B8FA-A4F41FEC848A}">
      <text>
        <r>
          <rPr>
            <b/>
            <sz val="9"/>
            <color indexed="81"/>
            <rFont val="Tahoma"/>
            <family val="2"/>
          </rPr>
          <t>Insertar la superficie en hectáreas en números enteros.</t>
        </r>
      </text>
    </comment>
    <comment ref="G48" authorId="0" shapeId="0" xr:uid="{D3483D11-833B-4769-8409-0DCE97461DC8}">
      <text>
        <r>
          <rPr>
            <b/>
            <sz val="9"/>
            <color indexed="81"/>
            <rFont val="Tahoma"/>
            <family val="2"/>
          </rPr>
          <t>Seleccionar la cantidad de meses de ocupación del recurso.</t>
        </r>
      </text>
    </comment>
    <comment ref="C49" authorId="0" shapeId="0" xr:uid="{9BB018EA-4A18-4D7B-B7B9-B0CBF4EC3B4A}">
      <text>
        <r>
          <rPr>
            <b/>
            <sz val="9"/>
            <color indexed="81"/>
            <rFont val="Tahoma"/>
            <family val="2"/>
          </rPr>
          <t>Insertar la superficie en hectáreas en números enteros.</t>
        </r>
      </text>
    </comment>
    <comment ref="G49" authorId="0" shapeId="0" xr:uid="{2160DC44-39EE-4D0D-B6E3-EED001F4E424}">
      <text>
        <r>
          <rPr>
            <b/>
            <sz val="9"/>
            <color indexed="81"/>
            <rFont val="Tahoma"/>
            <family val="2"/>
          </rPr>
          <t>Seleccionar la cantidad de meses de ocupación del recurso.</t>
        </r>
      </text>
    </comment>
    <comment ref="C51" authorId="0" shapeId="0" xr:uid="{764F797A-4377-4171-A64C-3C293977D998}">
      <text>
        <r>
          <rPr>
            <b/>
            <sz val="9"/>
            <color indexed="81"/>
            <rFont val="Tahoma"/>
            <family val="2"/>
          </rPr>
          <t>Seleccionar si o no.</t>
        </r>
      </text>
    </comment>
    <comment ref="C59" authorId="0" shapeId="0" xr:uid="{67985C87-5E2D-457E-B6A9-47ED886580C0}">
      <text>
        <r>
          <rPr>
            <b/>
            <sz val="9"/>
            <color indexed="81"/>
            <rFont val="Tahoma"/>
            <family val="2"/>
          </rPr>
          <t>Insertar cantidad de cabezas en números enteros.</t>
        </r>
      </text>
    </comment>
    <comment ref="C60" authorId="0" shapeId="0" xr:uid="{E8FA74DC-B356-47AB-AF1C-F8B8D3D39A15}">
      <text>
        <r>
          <rPr>
            <b/>
            <sz val="9"/>
            <color indexed="81"/>
            <rFont val="Tahoma"/>
            <family val="2"/>
          </rPr>
          <t>Insertar cantidad de cabezas en números enteros.</t>
        </r>
      </text>
    </comment>
    <comment ref="C62" authorId="0" shapeId="0" xr:uid="{E2EAEBD0-E462-41E4-AF2F-F35AE025A58D}">
      <text>
        <r>
          <rPr>
            <b/>
            <sz val="9"/>
            <color indexed="81"/>
            <rFont val="Tahoma"/>
            <family val="2"/>
          </rPr>
          <t>Ingresar los kg totales en números enteros.</t>
        </r>
        <r>
          <rPr>
            <sz val="9"/>
            <color indexed="81"/>
            <rFont val="Tahoma"/>
            <family val="2"/>
          </rPr>
          <t xml:space="preserve">
</t>
        </r>
      </text>
    </comment>
    <comment ref="H63" authorId="0" shapeId="0" xr:uid="{CAEDC93B-A816-47AB-8158-63CE955712C5}">
      <text>
        <r>
          <rPr>
            <b/>
            <sz val="9"/>
            <color indexed="81"/>
            <rFont val="Tahoma"/>
            <family val="2"/>
          </rPr>
          <t xml:space="preserve">Indicador de cálculo automático
</t>
        </r>
      </text>
    </comment>
    <comment ref="C64" authorId="0" shapeId="0" xr:uid="{EE5923FD-4E0B-4AB0-B719-3D9EE4470919}">
      <text>
        <r>
          <rPr>
            <b/>
            <sz val="9"/>
            <color indexed="81"/>
            <rFont val="Tahoma"/>
            <family val="2"/>
          </rPr>
          <t>Insertar cantidad de cabezas en números enteros.</t>
        </r>
      </text>
    </comment>
    <comment ref="H64" authorId="0" shapeId="0" xr:uid="{C0B92141-866D-4CC4-B88B-C11A121ED1D4}">
      <text>
        <r>
          <rPr>
            <b/>
            <sz val="9"/>
            <color indexed="81"/>
            <rFont val="Tahoma"/>
            <family val="2"/>
          </rPr>
          <t xml:space="preserve">Indicador de cálculo automático
</t>
        </r>
      </text>
    </comment>
    <comment ref="C65" authorId="0" shapeId="0" xr:uid="{F1D9363E-53AA-45E2-A94D-21A907C4C14E}">
      <text>
        <r>
          <rPr>
            <b/>
            <sz val="9"/>
            <color indexed="81"/>
            <rFont val="Tahoma"/>
            <family val="2"/>
          </rPr>
          <t xml:space="preserve">Ingresar kgs totales de carga, con números enteros
</t>
        </r>
      </text>
    </comment>
    <comment ref="H65" authorId="0" shapeId="0" xr:uid="{AF86B64E-063F-4B7D-A08C-F3A8A15170F3}">
      <text>
        <r>
          <rPr>
            <b/>
            <sz val="9"/>
            <color indexed="81"/>
            <rFont val="Tahoma"/>
            <family val="2"/>
          </rPr>
          <t xml:space="preserve">Indicador de cálculo automático
</t>
        </r>
      </text>
    </comment>
    <comment ref="C66" authorId="0" shapeId="0" xr:uid="{5983C427-F3BD-4044-B1FE-3094C506398D}">
      <text/>
    </comment>
    <comment ref="H66" authorId="0" shapeId="0" xr:uid="{3C441899-5F79-440C-9EFB-A40CBF52F6D4}">
      <text>
        <r>
          <rPr>
            <b/>
            <sz val="9"/>
            <color indexed="81"/>
            <rFont val="Tahoma"/>
            <family val="2"/>
          </rPr>
          <t xml:space="preserve">Indicador de cálculo automático
</t>
        </r>
      </text>
    </comment>
    <comment ref="C67" authorId="0" shapeId="0" xr:uid="{25986F16-9229-46C2-A448-CAC5882E61BB}">
      <text>
        <r>
          <rPr>
            <b/>
            <sz val="9"/>
            <color indexed="81"/>
            <rFont val="Tahoma"/>
            <family val="2"/>
          </rPr>
          <t>Seleccionar el valor de la lista, La escala mínima es de 1%.</t>
        </r>
      </text>
    </comment>
    <comment ref="H67" authorId="0" shapeId="0" xr:uid="{3C6A29F1-1BC9-4420-8FAB-E3EB0791250B}">
      <text>
        <r>
          <rPr>
            <b/>
            <sz val="9"/>
            <color indexed="81"/>
            <rFont val="Tahoma"/>
            <family val="2"/>
          </rPr>
          <t xml:space="preserve">Indicador de cálculo automático
</t>
        </r>
      </text>
    </comment>
    <comment ref="C75" authorId="0" shapeId="0" xr:uid="{00ACBB61-5227-469F-9DA7-8BC36CC48AC9}">
      <text>
        <r>
          <rPr>
            <b/>
            <sz val="9"/>
            <color indexed="81"/>
            <rFont val="Tahoma"/>
            <family val="2"/>
          </rPr>
          <t>Insertar cantidad de cabezas en números enteros.</t>
        </r>
      </text>
    </comment>
    <comment ref="C76" authorId="0" shapeId="0" xr:uid="{D74919BD-8202-4897-99D6-AE29C4FCD7BA}">
      <text>
        <r>
          <rPr>
            <b/>
            <sz val="9"/>
            <color indexed="81"/>
            <rFont val="Tahoma"/>
            <family val="2"/>
          </rPr>
          <t>Seleccionar el valor de la lista, La escala mínima es de 1%.</t>
        </r>
      </text>
    </comment>
    <comment ref="C79" authorId="0" shapeId="0" xr:uid="{C2585B26-4CC3-4AFC-8C57-87CD4F1FCD49}">
      <text>
        <r>
          <rPr>
            <b/>
            <sz val="9"/>
            <color indexed="81"/>
            <rFont val="Tahoma"/>
            <family val="2"/>
          </rPr>
          <t>Seleccionar el valor de la lista, La escala mínima es de 1%.</t>
        </r>
      </text>
    </comment>
    <comment ref="C80" authorId="0" shapeId="0" xr:uid="{97BB1897-330E-4D07-A2C0-75E113C91FE9}">
      <text>
        <r>
          <rPr>
            <b/>
            <sz val="9"/>
            <color indexed="81"/>
            <rFont val="Tahoma"/>
            <family val="2"/>
          </rPr>
          <t>Seleccionar el valor de la lista, La escala mínima es de 1%.</t>
        </r>
      </text>
    </comment>
    <comment ref="C84" authorId="0" shapeId="0" xr:uid="{C704E9D5-F914-4197-AF6E-56FD4DC7F19E}">
      <text>
        <r>
          <rPr>
            <b/>
            <sz val="9"/>
            <color indexed="81"/>
            <rFont val="Tahoma"/>
            <family val="2"/>
          </rPr>
          <t>Insertar cantidad de cabezas en números enteros.</t>
        </r>
      </text>
    </comment>
    <comment ref="C86" authorId="0" shapeId="0" xr:uid="{B05DD1D7-E99F-49EC-8CFF-9DFB0155DA35}">
      <text>
        <r>
          <rPr>
            <b/>
            <sz val="9"/>
            <color indexed="81"/>
            <rFont val="Tahoma"/>
            <family val="2"/>
          </rPr>
          <t>Seleccionar el valor de la lista, La escala mínima es de 1%.</t>
        </r>
      </text>
    </comment>
    <comment ref="G86" authorId="0" shapeId="0" xr:uid="{A759B9CE-06B8-44E6-BF2D-AD0432175D50}">
      <text>
        <r>
          <rPr>
            <b/>
            <sz val="9"/>
            <color indexed="81"/>
            <rFont val="Tahoma"/>
            <family val="2"/>
          </rPr>
          <t>Seleccionar el valor de la lista. Escala mínima 1 kg.</t>
        </r>
      </text>
    </comment>
    <comment ref="C87" authorId="0" shapeId="0" xr:uid="{A59935EB-441B-48BE-9C5D-874DDFD3D847}">
      <text>
        <r>
          <rPr>
            <b/>
            <sz val="9"/>
            <color indexed="81"/>
            <rFont val="Tahoma"/>
            <family val="2"/>
          </rPr>
          <t>Seleccionar el valor de la lista, La escala mínima es de 1%.</t>
        </r>
      </text>
    </comment>
    <comment ref="G87" authorId="0" shapeId="0" xr:uid="{4C7D408F-6F5F-4AF8-9159-383F128312F1}">
      <text>
        <r>
          <rPr>
            <b/>
            <sz val="9"/>
            <color indexed="81"/>
            <rFont val="Tahoma"/>
            <family val="2"/>
          </rPr>
          <t>Seleccionar el valor de la lista. Edad promedio del destete en meses.</t>
        </r>
      </text>
    </comment>
    <comment ref="C88" authorId="0" shapeId="0" xr:uid="{ECADDAB5-857B-4581-8155-AE26B51D8C48}">
      <text>
        <r>
          <rPr>
            <b/>
            <sz val="9"/>
            <color indexed="81"/>
            <rFont val="Tahoma"/>
            <family val="2"/>
          </rPr>
          <t>Seleccionar el valor de la lista, La escala mínima es de 1%.</t>
        </r>
      </text>
    </comment>
    <comment ref="G88" authorId="0" shapeId="0" xr:uid="{B17247E4-AEB1-4F6A-9E7A-F6D28C830AE7}">
      <text>
        <r>
          <rPr>
            <b/>
            <sz val="9"/>
            <color indexed="81"/>
            <rFont val="Tahoma"/>
            <family val="2"/>
          </rPr>
          <t>Seleccionar mes de inicio.</t>
        </r>
      </text>
    </comment>
    <comment ref="G89" authorId="0" shapeId="0" xr:uid="{F69BF776-3AC2-44E9-BD15-F0F6AC721CE1}">
      <text>
        <r>
          <rPr>
            <b/>
            <sz val="9"/>
            <color indexed="81"/>
            <rFont val="Tahoma"/>
            <family val="2"/>
          </rPr>
          <t>Seleccionar mes de inicio.</t>
        </r>
      </text>
    </comment>
    <comment ref="C90" authorId="0" shapeId="0" xr:uid="{6BF23D78-B443-4E1C-9D8B-8064A3BD10C6}">
      <text>
        <r>
          <rPr>
            <b/>
            <sz val="9"/>
            <color indexed="81"/>
            <rFont val="Tahoma"/>
            <family val="2"/>
          </rPr>
          <t>Seleccionar el valor de la lista, La escala mínima es de 1%.</t>
        </r>
      </text>
    </comment>
    <comment ref="C91" authorId="0" shapeId="0" xr:uid="{086FC855-3CFB-4ED2-8646-6A14FE34E25F}">
      <text>
        <r>
          <rPr>
            <b/>
            <sz val="9"/>
            <color indexed="81"/>
            <rFont val="Tahoma"/>
            <family val="2"/>
          </rPr>
          <t>Seleccionar el valor de la lista, La escala mínima es de 1%.</t>
        </r>
      </text>
    </comment>
    <comment ref="C92" authorId="0" shapeId="0" xr:uid="{57629ECD-B689-4ED5-90DB-1A4FD8DEC6D4}">
      <text>
        <r>
          <rPr>
            <b/>
            <sz val="9"/>
            <color indexed="81"/>
            <rFont val="Tahoma"/>
            <family val="2"/>
          </rPr>
          <t>Edad en meses al primer servicio. Seleccionar el valor de la lista.</t>
        </r>
      </text>
    </comment>
    <comment ref="G93" authorId="0" shapeId="0" xr:uid="{9DFF7184-83D6-44D7-A2AB-0BBC095DDCB6}">
      <text>
        <r>
          <rPr>
            <b/>
            <sz val="9"/>
            <color indexed="81"/>
            <rFont val="Tahoma"/>
            <family val="2"/>
          </rPr>
          <t>Ingresar kg totales</t>
        </r>
      </text>
    </comment>
    <comment ref="H93" authorId="0" shapeId="0" xr:uid="{AD93E5EB-9E5D-4572-AAFD-5041F82FBDFE}">
      <text>
        <r>
          <rPr>
            <b/>
            <sz val="9"/>
            <color indexed="81"/>
            <rFont val="Tahoma"/>
            <family val="2"/>
          </rPr>
          <t xml:space="preserve">Seleccionar el alimento con una x según corresponda.
</t>
        </r>
      </text>
    </comment>
    <comment ref="G94" authorId="0" shapeId="0" xr:uid="{D99054B1-86B8-4F75-8321-CF39DAFCF4AD}">
      <text>
        <r>
          <rPr>
            <b/>
            <sz val="9"/>
            <color indexed="81"/>
            <rFont val="Tahoma"/>
            <family val="2"/>
          </rPr>
          <t>Ingresar kg totales</t>
        </r>
      </text>
    </comment>
    <comment ref="H94" authorId="0" shapeId="0" xr:uid="{53B7DD55-A03E-4B0E-B65C-F511D6F3C423}">
      <text>
        <r>
          <rPr>
            <b/>
            <sz val="9"/>
            <color indexed="81"/>
            <rFont val="Tahoma"/>
            <family val="2"/>
          </rPr>
          <t xml:space="preserve">Seleccionar el alimento con una x según corresponda.
</t>
        </r>
      </text>
    </comment>
    <comment ref="G95" authorId="0" shapeId="0" xr:uid="{AE8D1B64-4F4A-41E9-8659-D7EFF9C685E9}">
      <text>
        <r>
          <rPr>
            <b/>
            <sz val="9"/>
            <color indexed="81"/>
            <rFont val="Tahoma"/>
            <family val="2"/>
          </rPr>
          <t>Ingresar kg totales</t>
        </r>
      </text>
    </comment>
    <comment ref="H95" authorId="0" shapeId="0" xr:uid="{23998283-1A27-40A2-A940-72FA7DD70384}">
      <text>
        <r>
          <rPr>
            <b/>
            <sz val="9"/>
            <color indexed="81"/>
            <rFont val="Tahoma"/>
            <family val="2"/>
          </rPr>
          <t xml:space="preserve">Seleccionar el alimento con una x según corresponda.
</t>
        </r>
      </text>
    </comment>
    <comment ref="G96" authorId="0" shapeId="0" xr:uid="{54497A43-F019-4754-AEDC-2F2A7C0490E9}">
      <text>
        <r>
          <rPr>
            <b/>
            <sz val="9"/>
            <color indexed="81"/>
            <rFont val="Tahoma"/>
            <family val="2"/>
          </rPr>
          <t>Ingresar kg totales</t>
        </r>
      </text>
    </comment>
    <comment ref="H96" authorId="0" shapeId="0" xr:uid="{00BD5EA3-9B6C-491B-91D7-530367F6B885}">
      <text>
        <r>
          <rPr>
            <b/>
            <sz val="9"/>
            <color indexed="81"/>
            <rFont val="Tahoma"/>
            <family val="2"/>
          </rPr>
          <t xml:space="preserve">Seleccionar el alimento con una x según corresponda.
</t>
        </r>
      </text>
    </comment>
    <comment ref="G97" authorId="0" shapeId="0" xr:uid="{FD20982A-EE4E-47EA-955C-B2A96730C3C2}">
      <text>
        <r>
          <rPr>
            <b/>
            <sz val="9"/>
            <color indexed="81"/>
            <rFont val="Tahoma"/>
            <family val="2"/>
          </rPr>
          <t>Ingresar kg totales</t>
        </r>
      </text>
    </comment>
    <comment ref="H97" authorId="0" shapeId="0" xr:uid="{5F1E1E9D-14FF-4E02-93F5-39E4D692F900}">
      <text>
        <r>
          <rPr>
            <b/>
            <sz val="9"/>
            <color indexed="81"/>
            <rFont val="Tahoma"/>
            <family val="2"/>
          </rPr>
          <t xml:space="preserve">Seleccionar el alimento con una x según corresponda.
</t>
        </r>
      </text>
    </comment>
    <comment ref="C104" authorId="0" shapeId="0" xr:uid="{1A91A597-C583-44A0-AD2E-F15A2A2453F7}">
      <text>
        <r>
          <rPr>
            <b/>
            <sz val="9"/>
            <color indexed="81"/>
            <rFont val="Tahoma"/>
            <family val="2"/>
          </rPr>
          <t xml:space="preserve">Seleccionar la opción de la lista.
</t>
        </r>
      </text>
    </comment>
    <comment ref="C132" authorId="0" shapeId="0" xr:uid="{F8278454-36A8-4E5F-B402-5688FBA6DD0D}">
      <text>
        <r>
          <rPr>
            <b/>
            <sz val="9"/>
            <color indexed="81"/>
            <rFont val="Tahoma"/>
            <family val="2"/>
          </rPr>
          <t>Seleccionar el valor de la lista.</t>
        </r>
      </text>
    </comment>
    <comment ref="C219" authorId="0" shapeId="0" xr:uid="{21A8A560-CD36-414F-9FA7-3E8ECB344790}">
      <text>
        <r>
          <rPr>
            <b/>
            <sz val="9"/>
            <color indexed="81"/>
            <rFont val="Tahoma"/>
            <family val="2"/>
          </rPr>
          <t xml:space="preserve">Seleccionar la opción de la lista.
</t>
        </r>
      </text>
    </comment>
    <comment ref="N225" authorId="0" shapeId="0" xr:uid="{63F1B48E-420F-4551-B95F-DAFD6E1F2C12}">
      <text>
        <r>
          <rPr>
            <b/>
            <sz val="9"/>
            <color indexed="81"/>
            <rFont val="Tahoma"/>
            <family val="2"/>
          </rPr>
          <t>Ingresar kg totales en números enteros.</t>
        </r>
      </text>
    </comment>
    <comment ref="E226" authorId="0" shapeId="0" xr:uid="{409CCD65-AF0A-48EF-A346-502D1AC0E460}">
      <text>
        <r>
          <rPr>
            <b/>
            <sz val="9"/>
            <color indexed="81"/>
            <rFont val="Tahoma"/>
            <family val="2"/>
          </rPr>
          <t>Seleccionar el % del alimento ocupado en la dieta en % de MS. Seleccionar el valor de la lista</t>
        </r>
      </text>
    </comment>
    <comment ref="F226" authorId="0" shapeId="0" xr:uid="{AF300969-1925-4F61-8C66-F509C7DF1BAE}">
      <text>
        <r>
          <rPr>
            <b/>
            <sz val="9"/>
            <color indexed="81"/>
            <rFont val="Tahoma"/>
            <family val="2"/>
          </rPr>
          <t>Seleccionar el % del alimento ocupado en la dieta en % de MS. Seleccionar el valor de la lista</t>
        </r>
      </text>
    </comment>
    <comment ref="G226" authorId="0" shapeId="0" xr:uid="{A7293768-1E02-434F-A876-1D0A0CFBE683}">
      <text>
        <r>
          <rPr>
            <b/>
            <sz val="9"/>
            <color indexed="81"/>
            <rFont val="Tahoma"/>
            <family val="2"/>
          </rPr>
          <t>Seleccionar el % del alimento ocupado en la dieta en % de MS. Seleccionar el valor de la lista</t>
        </r>
      </text>
    </comment>
    <comment ref="H226" authorId="0" shapeId="0" xr:uid="{A617C60B-63B9-4DEB-8C05-9B5E51F20B3D}">
      <text>
        <r>
          <rPr>
            <b/>
            <sz val="9"/>
            <color indexed="81"/>
            <rFont val="Tahoma"/>
            <family val="2"/>
          </rPr>
          <t>Seleccionar el % del alimento ocupado en la dieta en % de MS. Seleccionar el valor de la lista</t>
        </r>
      </text>
    </comment>
    <comment ref="I226" authorId="0" shapeId="0" xr:uid="{153C9380-0EAC-48C4-B665-84FCE8C4D2FA}">
      <text>
        <r>
          <rPr>
            <b/>
            <sz val="9"/>
            <color indexed="81"/>
            <rFont val="Tahoma"/>
            <family val="2"/>
          </rPr>
          <t>Seleccionar el % del alimento ocupado en la dieta en % de MS. Seleccionar el valor de la lista</t>
        </r>
      </text>
    </comment>
    <comment ref="J226" authorId="0" shapeId="0" xr:uid="{649E398C-9D4B-4013-8618-D34FFFAF40B9}">
      <text>
        <r>
          <rPr>
            <b/>
            <sz val="9"/>
            <color indexed="81"/>
            <rFont val="Tahoma"/>
            <family val="2"/>
          </rPr>
          <t>Seleccionar el % del alimento ocupado en la dieta en % de MS. Seleccionar el valor de la lista</t>
        </r>
      </text>
    </comment>
    <comment ref="N244" authorId="0" shapeId="0" xr:uid="{E2F94C0C-AFD3-4643-9672-A17E0F2C4077}">
      <text>
        <r>
          <rPr>
            <b/>
            <sz val="9"/>
            <color indexed="81"/>
            <rFont val="Tahoma"/>
            <family val="2"/>
          </rPr>
          <t>Ingresar kg totales en números enteros.</t>
        </r>
      </text>
    </comment>
    <comment ref="E245" authorId="0" shapeId="0" xr:uid="{1C91B797-4073-4160-9781-D08042ABBC3C}">
      <text>
        <r>
          <rPr>
            <b/>
            <sz val="9"/>
            <color indexed="81"/>
            <rFont val="Tahoma"/>
            <family val="2"/>
          </rPr>
          <t>Seleccionar el % del alimento ocupado en la dieta en % de MS. Seleccionar el valor de la lista</t>
        </r>
      </text>
    </comment>
    <comment ref="F245" authorId="0" shapeId="0" xr:uid="{0B484499-1FFF-4D7D-9629-6E848CEE9CCA}">
      <text>
        <r>
          <rPr>
            <b/>
            <sz val="9"/>
            <color indexed="81"/>
            <rFont val="Tahoma"/>
            <family val="2"/>
          </rPr>
          <t>Seleccionar el % del alimento ocupado en la dieta en % de MS. Seleccionar el valor de la lista</t>
        </r>
      </text>
    </comment>
    <comment ref="G245" authorId="0" shapeId="0" xr:uid="{1BB7DB59-AEA3-4371-9471-12BE897145AC}">
      <text>
        <r>
          <rPr>
            <b/>
            <sz val="9"/>
            <color indexed="81"/>
            <rFont val="Tahoma"/>
            <family val="2"/>
          </rPr>
          <t>Seleccionar el % del alimento ocupado en la dieta en % de MS. Seleccionar el valor de la lista</t>
        </r>
      </text>
    </comment>
    <comment ref="H245" authorId="0" shapeId="0" xr:uid="{3F198314-E33A-4A67-8DD7-A818F7494412}">
      <text>
        <r>
          <rPr>
            <b/>
            <sz val="9"/>
            <color indexed="81"/>
            <rFont val="Tahoma"/>
            <family val="2"/>
          </rPr>
          <t>Seleccionar el % del alimento ocupado en la dieta en % de MS. Seleccionar el valor de la lista</t>
        </r>
      </text>
    </comment>
    <comment ref="I245" authorId="0" shapeId="0" xr:uid="{9AF69B77-88FD-4CC6-82F4-AA037FC1B57C}">
      <text>
        <r>
          <rPr>
            <b/>
            <sz val="9"/>
            <color indexed="81"/>
            <rFont val="Tahoma"/>
            <family val="2"/>
          </rPr>
          <t>Seleccionar el % del alimento ocupado en la dieta en % de MS. Seleccionar el valor de la lista</t>
        </r>
      </text>
    </comment>
    <comment ref="J245" authorId="0" shapeId="0" xr:uid="{5B3EDB04-5B2B-44C6-AEF7-24E02FF716AE}">
      <text>
        <r>
          <rPr>
            <b/>
            <sz val="9"/>
            <color indexed="81"/>
            <rFont val="Tahoma"/>
            <family val="2"/>
          </rPr>
          <t>Seleccionar el % del alimento ocupado en la dieta en % de MS. Seleccionar el valor de la lista</t>
        </r>
      </text>
    </comment>
    <comment ref="C255" authorId="0" shapeId="0" xr:uid="{DE410FC8-8F0D-475F-8261-45A9ABDCEEC8}">
      <text>
        <r>
          <rPr>
            <b/>
            <sz val="9"/>
            <color indexed="81"/>
            <rFont val="Tahoma"/>
            <family val="2"/>
          </rPr>
          <t>Seleccionar el valor de la lista.</t>
        </r>
      </text>
    </comment>
    <comment ref="E276" authorId="0" shapeId="0" xr:uid="{D2055A6C-CC52-49EB-AA4D-0F382ADEA24A}">
      <text>
        <r>
          <rPr>
            <b/>
            <sz val="9"/>
            <color indexed="81"/>
            <rFont val="Tahoma"/>
            <family val="2"/>
          </rPr>
          <t>Seleccionar el % del alimento ocupado en la dieta en % de MS. Seleccionar el valor de la lista</t>
        </r>
      </text>
    </comment>
    <comment ref="F276" authorId="0" shapeId="0" xr:uid="{61DA970D-564A-40B1-8494-88B12192CCA4}">
      <text>
        <r>
          <rPr>
            <b/>
            <sz val="9"/>
            <color indexed="81"/>
            <rFont val="Tahoma"/>
            <family val="2"/>
          </rPr>
          <t>Seleccionar el % del alimento ocupado en la dieta en % de MS. Seleccionar el valor de la lista</t>
        </r>
      </text>
    </comment>
    <comment ref="G276" authorId="0" shapeId="0" xr:uid="{80FAA541-2F0C-4AE2-9EF6-27EBF2C62F51}">
      <text>
        <r>
          <rPr>
            <b/>
            <sz val="9"/>
            <color indexed="81"/>
            <rFont val="Tahoma"/>
            <family val="2"/>
          </rPr>
          <t>Seleccionar el % del alimento ocupado en la dieta en % de MS. Seleccionar el valor de la lista</t>
        </r>
      </text>
    </comment>
    <comment ref="H276" authorId="0" shapeId="0" xr:uid="{C84AEC4F-3E62-490A-B680-FD4074ADBFFF}">
      <text>
        <r>
          <rPr>
            <b/>
            <sz val="9"/>
            <color indexed="81"/>
            <rFont val="Tahoma"/>
            <family val="2"/>
          </rPr>
          <t>Seleccionar el % del alimento ocupado en la dieta en % de MS. Seleccionar el valor de la lista</t>
        </r>
      </text>
    </comment>
    <comment ref="I276" authorId="0" shapeId="0" xr:uid="{053C6853-5ADB-4BE7-9AED-F270EC018016}">
      <text>
        <r>
          <rPr>
            <b/>
            <sz val="9"/>
            <color indexed="81"/>
            <rFont val="Tahoma"/>
            <family val="2"/>
          </rPr>
          <t>Seleccionar el % del alimento ocupado en la dieta en % de MS. Seleccionar el valor de la lista</t>
        </r>
      </text>
    </comment>
    <comment ref="J276" authorId="0" shapeId="0" xr:uid="{D8A980C1-BEB2-49D6-9349-5A8C88C0FC50}">
      <text>
        <r>
          <rPr>
            <b/>
            <sz val="9"/>
            <color indexed="81"/>
            <rFont val="Tahoma"/>
            <family val="2"/>
          </rPr>
          <t>Seleccionar el % del alimento ocupado en la dieta en % de MS. Seleccionar el valor de la lista</t>
        </r>
      </text>
    </comment>
    <comment ref="F278" authorId="0" shapeId="0" xr:uid="{99C836CF-7E78-4B43-8A21-E4DB641B106E}">
      <text>
        <r>
          <rPr>
            <b/>
            <sz val="9"/>
            <color indexed="81"/>
            <rFont val="Tahoma"/>
            <family val="2"/>
          </rPr>
          <t>Ingresar kg totales en números enteros.</t>
        </r>
      </text>
    </comment>
    <comment ref="N289" authorId="0" shapeId="0" xr:uid="{9B0826E0-7777-4BA3-BAD3-9CC0FCC1984A}">
      <text>
        <r>
          <rPr>
            <b/>
            <sz val="9"/>
            <color indexed="81"/>
            <rFont val="Tahoma"/>
            <family val="2"/>
          </rPr>
          <t>Ingresar kg totales en números enteros.</t>
        </r>
      </text>
    </comment>
    <comment ref="E290" authorId="0" shapeId="0" xr:uid="{469006FB-ECCC-493F-8A04-79B6D310549E}">
      <text>
        <r>
          <rPr>
            <b/>
            <sz val="9"/>
            <color indexed="81"/>
            <rFont val="Tahoma"/>
            <family val="2"/>
          </rPr>
          <t>Seleccionar el % del alimento ocupado en la dieta en % de MS. Seleccionar el valor de la lista</t>
        </r>
      </text>
    </comment>
    <comment ref="F290" authorId="0" shapeId="0" xr:uid="{BCC272E8-B438-463B-9B07-AA57D1B97E2E}">
      <text>
        <r>
          <rPr>
            <b/>
            <sz val="9"/>
            <color indexed="81"/>
            <rFont val="Tahoma"/>
            <family val="2"/>
          </rPr>
          <t>Seleccionar el % del alimento ocupado en la dieta en % de MS. Seleccionar el valor de la lista</t>
        </r>
      </text>
    </comment>
    <comment ref="G290" authorId="0" shapeId="0" xr:uid="{91AF836D-3162-405F-880B-BE907BAAF44B}">
      <text>
        <r>
          <rPr>
            <b/>
            <sz val="9"/>
            <color indexed="81"/>
            <rFont val="Tahoma"/>
            <family val="2"/>
          </rPr>
          <t>Seleccionar el % del alimento ocupado en la dieta en % de MS. Seleccionar el valor de la lista</t>
        </r>
      </text>
    </comment>
    <comment ref="H290" authorId="0" shapeId="0" xr:uid="{ACF03670-BA4C-4FA7-9939-C2F9680551B2}">
      <text>
        <r>
          <rPr>
            <b/>
            <sz val="9"/>
            <color indexed="81"/>
            <rFont val="Tahoma"/>
            <family val="2"/>
          </rPr>
          <t>Seleccionar el % del alimento ocupado en la dieta en % de MS. Seleccionar el valor de la lista</t>
        </r>
      </text>
    </comment>
    <comment ref="I290" authorId="0" shapeId="0" xr:uid="{1379C126-3E52-4860-AF7F-318DC08FED36}">
      <text>
        <r>
          <rPr>
            <b/>
            <sz val="9"/>
            <color indexed="81"/>
            <rFont val="Tahoma"/>
            <family val="2"/>
          </rPr>
          <t>Seleccionar el % del alimento ocupado en la dieta en % de MS. Seleccionar el valor de la lista</t>
        </r>
      </text>
    </comment>
    <comment ref="J290" authorId="0" shapeId="0" xr:uid="{25F11C7A-FDA5-453C-82D2-E0927EADBDE3}">
      <text>
        <r>
          <rPr>
            <b/>
            <sz val="9"/>
            <color indexed="81"/>
            <rFont val="Tahoma"/>
            <family val="2"/>
          </rPr>
          <t>Seleccionar el % del alimento ocupado en la dieta en % de MS. Seleccionar el valor de la lista</t>
        </r>
      </text>
    </comment>
    <comment ref="J296" authorId="0" shapeId="0" xr:uid="{7E348D9B-0DE1-4945-A3D9-46977A1513F3}">
      <text>
        <r>
          <rPr>
            <b/>
            <sz val="9"/>
            <color indexed="81"/>
            <rFont val="Tahoma"/>
            <family val="2"/>
          </rPr>
          <t>Seleccionar categoría.</t>
        </r>
      </text>
    </comment>
    <comment ref="J297" authorId="0" shapeId="0" xr:uid="{8C824939-906D-42D8-8A98-53354545818F}">
      <text>
        <r>
          <rPr>
            <b/>
            <sz val="9"/>
            <color indexed="81"/>
            <rFont val="Tahoma"/>
            <family val="2"/>
          </rPr>
          <t xml:space="preserve">Seleccionar opción de la lista.
</t>
        </r>
      </text>
    </comment>
    <comment ref="J298" authorId="0" shapeId="0" xr:uid="{938B551F-E1FF-4878-A500-06CDBC266DC7}">
      <text>
        <r>
          <rPr>
            <b/>
            <sz val="9"/>
            <color indexed="81"/>
            <rFont val="Tahoma"/>
            <family val="2"/>
          </rPr>
          <t>Seleccionar el valor de la lista, la escala mínima es de 1 dia.</t>
        </r>
      </text>
    </comment>
    <comment ref="N309" authorId="0" shapeId="0" xr:uid="{EEE449EF-CBBA-41C0-8961-DBDBE376605C}">
      <text>
        <r>
          <rPr>
            <b/>
            <sz val="9"/>
            <color indexed="81"/>
            <rFont val="Tahoma"/>
            <family val="2"/>
          </rPr>
          <t>Ingresar kg totales en números enteros.</t>
        </r>
      </text>
    </comment>
    <comment ref="E310" authorId="0" shapeId="0" xr:uid="{2BCECD36-3E64-4504-B9B0-BE9DF5FB0DEB}">
      <text>
        <r>
          <rPr>
            <b/>
            <sz val="9"/>
            <color indexed="81"/>
            <rFont val="Tahoma"/>
            <family val="2"/>
          </rPr>
          <t>Seleccionar el % del alimento ocupado en la dieta en % de MS. Seleccionar el valor de la lista</t>
        </r>
      </text>
    </comment>
    <comment ref="F310" authorId="0" shapeId="0" xr:uid="{B92A2F8C-8AB8-42E5-9CF1-23D2467F02FB}">
      <text>
        <r>
          <rPr>
            <b/>
            <sz val="9"/>
            <color indexed="81"/>
            <rFont val="Tahoma"/>
            <family val="2"/>
          </rPr>
          <t>Seleccionar el % del alimento ocupado en la dieta en % de MS. Seleccionar el valor de la lista</t>
        </r>
      </text>
    </comment>
    <comment ref="G310" authorId="0" shapeId="0" xr:uid="{59217CC4-C132-4AD5-A24D-1EADD474C0F0}">
      <text>
        <r>
          <rPr>
            <b/>
            <sz val="9"/>
            <color indexed="81"/>
            <rFont val="Tahoma"/>
            <family val="2"/>
          </rPr>
          <t>Seleccionar el % del alimento ocupado en la dieta en % de MS. Seleccionar el valor de la lista</t>
        </r>
      </text>
    </comment>
    <comment ref="H310" authorId="0" shapeId="0" xr:uid="{1B7080F3-8B76-42FB-AD40-E85BDCF82B52}">
      <text>
        <r>
          <rPr>
            <b/>
            <sz val="9"/>
            <color indexed="81"/>
            <rFont val="Tahoma"/>
            <family val="2"/>
          </rPr>
          <t>Seleccionar el % del alimento ocupado en la dieta en % de MS. Seleccionar el valor de la lista</t>
        </r>
      </text>
    </comment>
    <comment ref="I310" authorId="0" shapeId="0" xr:uid="{F1BC3D79-F0EF-48A0-97F9-50B8639B9D00}">
      <text>
        <r>
          <rPr>
            <b/>
            <sz val="9"/>
            <color indexed="81"/>
            <rFont val="Tahoma"/>
            <family val="2"/>
          </rPr>
          <t>Seleccionar el % del alimento ocupado en la dieta en % de MS. Seleccionar el valor de la lista</t>
        </r>
      </text>
    </comment>
    <comment ref="J310" authorId="0" shapeId="0" xr:uid="{EC279FC4-1966-4D49-8B4D-FAEE9800442B}">
      <text>
        <r>
          <rPr>
            <b/>
            <sz val="9"/>
            <color indexed="81"/>
            <rFont val="Tahoma"/>
            <family val="2"/>
          </rPr>
          <t>Seleccionar el % del alimento ocupado en la dieta en % de MS. Seleccionar el valor de la lista</t>
        </r>
      </text>
    </comment>
    <comment ref="E343" authorId="0" shapeId="0" xr:uid="{9B24200D-9870-4626-9004-CA28B7C1C518}">
      <text>
        <r>
          <rPr>
            <b/>
            <sz val="9"/>
            <color indexed="81"/>
            <rFont val="Tahoma"/>
            <family val="2"/>
          </rPr>
          <t>Seleccionar el % del alimento ocupado en la dieta en % de MS. Seleccionar el valor de la lista</t>
        </r>
      </text>
    </comment>
    <comment ref="F343" authorId="0" shapeId="0" xr:uid="{52064126-3D25-4974-8FE6-52A3D2C2B2DC}">
      <text>
        <r>
          <rPr>
            <b/>
            <sz val="9"/>
            <color indexed="81"/>
            <rFont val="Tahoma"/>
            <family val="2"/>
          </rPr>
          <t>Seleccionar el % del alimento ocupado en la dieta en % de MS. Seleccionar el valor de la lista</t>
        </r>
      </text>
    </comment>
    <comment ref="G343" authorId="0" shapeId="0" xr:uid="{41749931-B1C5-4D0F-A19A-7E4A2D26AE0D}">
      <text>
        <r>
          <rPr>
            <b/>
            <sz val="9"/>
            <color indexed="81"/>
            <rFont val="Tahoma"/>
            <family val="2"/>
          </rPr>
          <t>Seleccionar el % del alimento ocupado en la dieta en % de MS. Seleccionar el valor de la lista</t>
        </r>
      </text>
    </comment>
    <comment ref="H343" authorId="0" shapeId="0" xr:uid="{D02D6725-E1A1-402F-8120-0D485281F718}">
      <text>
        <r>
          <rPr>
            <b/>
            <sz val="9"/>
            <color indexed="81"/>
            <rFont val="Tahoma"/>
            <family val="2"/>
          </rPr>
          <t>Seleccionar el % del alimento ocupado en la dieta en % de MS. Seleccionar el valor de la lista</t>
        </r>
      </text>
    </comment>
    <comment ref="I343" authorId="0" shapeId="0" xr:uid="{EE04535F-269F-4FBC-9E56-8ED412726ECF}">
      <text>
        <r>
          <rPr>
            <b/>
            <sz val="9"/>
            <color indexed="81"/>
            <rFont val="Tahoma"/>
            <family val="2"/>
          </rPr>
          <t>Seleccionar el % del alimento ocupado en la dieta en % de MS. Seleccionar el valor de la lista</t>
        </r>
      </text>
    </comment>
    <comment ref="J343" authorId="0" shapeId="0" xr:uid="{C4674E65-71F0-4A63-92BC-55B8FA2395B3}">
      <text>
        <r>
          <rPr>
            <b/>
            <sz val="9"/>
            <color indexed="81"/>
            <rFont val="Tahoma"/>
            <family val="2"/>
          </rPr>
          <t>Seleccionar el % del alimento ocupado en la dieta en % de MS. Seleccionar el valor de la lista</t>
        </r>
      </text>
    </comment>
    <comment ref="F345" authorId="0" shapeId="0" xr:uid="{3C82F9AC-F963-4294-A529-E5AFE327DFE7}">
      <text>
        <r>
          <rPr>
            <b/>
            <sz val="9"/>
            <color indexed="81"/>
            <rFont val="Tahoma"/>
            <family val="2"/>
          </rPr>
          <t>Ingresar kg totales en números enteros.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santi</author>
  </authors>
  <commentList>
    <comment ref="C24" authorId="0" shapeId="0" xr:uid="{EEC58AF9-B5A2-4EF5-86A1-3B03F8945089}">
      <text>
        <r>
          <rPr>
            <b/>
            <sz val="9"/>
            <color indexed="81"/>
            <rFont val="Tahoma"/>
            <family val="2"/>
          </rPr>
          <t xml:space="preserve">Ingresar la precipitación acumulada para la campaña en mm.
</t>
        </r>
      </text>
    </comment>
    <comment ref="C25" authorId="0" shapeId="0" xr:uid="{7186A2CB-803F-414D-B293-F05ED3248037}">
      <text>
        <r>
          <rPr>
            <b/>
            <sz val="9"/>
            <color indexed="81"/>
            <rFont val="Tahoma"/>
            <family val="2"/>
          </rPr>
          <t>Ingresar el/los correos electrónicos del miembro CREA y asesor.</t>
        </r>
      </text>
    </comment>
    <comment ref="C26" authorId="0" shapeId="0" xr:uid="{E4262416-9607-4063-90DB-6889E0D041F0}">
      <text>
        <r>
          <rPr>
            <b/>
            <sz val="9"/>
            <color indexed="81"/>
            <rFont val="Tahoma"/>
            <family val="2"/>
          </rPr>
          <t>Ingresar el/los correos electrónicos del miembro CREA y asesor.</t>
        </r>
      </text>
    </comment>
    <comment ref="C33" authorId="0" shapeId="0" xr:uid="{231427B8-9B6D-4F52-AFBE-233A73A2C39C}">
      <text>
        <r>
          <rPr>
            <b/>
            <sz val="9"/>
            <color indexed="81"/>
            <rFont val="Tahoma"/>
            <family val="2"/>
          </rPr>
          <t>Insertar la superficie en hectáreas en números enteros.</t>
        </r>
      </text>
    </comment>
    <comment ref="C34" authorId="0" shapeId="0" xr:uid="{5E2219B6-3D8D-415F-BDCC-DA287E051B00}">
      <text>
        <r>
          <rPr>
            <b/>
            <sz val="9"/>
            <color indexed="81"/>
            <rFont val="Tahoma"/>
            <family val="2"/>
          </rPr>
          <t>Insertar la superficie en hectáreas en números enteros.</t>
        </r>
      </text>
    </comment>
    <comment ref="C35" authorId="0" shapeId="0" xr:uid="{B5398131-03C9-4579-BB77-811908CC2506}">
      <text>
        <r>
          <rPr>
            <b/>
            <sz val="9"/>
            <color indexed="81"/>
            <rFont val="Tahoma"/>
            <family val="2"/>
          </rPr>
          <t>Insertar la superficie en hectáreas en números enteros.</t>
        </r>
      </text>
    </comment>
    <comment ref="C36" authorId="0" shapeId="0" xr:uid="{09F85E4A-75EB-47E1-899B-5ADB470B83C5}">
      <text>
        <r>
          <rPr>
            <b/>
            <sz val="9"/>
            <color indexed="81"/>
            <rFont val="Tahoma"/>
            <family val="2"/>
          </rPr>
          <t>Seleccionar el % de la lista</t>
        </r>
      </text>
    </comment>
    <comment ref="C37" authorId="0" shapeId="0" xr:uid="{F7C22B35-7095-4D55-B4C4-FAEF3EFC5EB1}">
      <text>
        <r>
          <rPr>
            <b/>
            <sz val="9"/>
            <color indexed="81"/>
            <rFont val="Tahoma"/>
            <family val="2"/>
          </rPr>
          <t xml:space="preserve">Seleccionar el valor de la lista. Escala mínima 100 uSs/ha. </t>
        </r>
      </text>
    </comment>
    <comment ref="C40" authorId="0" shapeId="0" xr:uid="{E97181CF-7430-4A9C-A5A6-36ECF9622DB9}">
      <text>
        <r>
          <rPr>
            <b/>
            <sz val="9"/>
            <color indexed="81"/>
            <rFont val="Tahoma"/>
            <family val="2"/>
          </rPr>
          <t>Insertar la superficie en hectáreas en números enteros.</t>
        </r>
      </text>
    </comment>
    <comment ref="C41" authorId="0" shapeId="0" xr:uid="{374B3E13-8BBF-4643-8F07-F4A62C4B5DFC}">
      <text>
        <r>
          <rPr>
            <b/>
            <sz val="9"/>
            <color indexed="81"/>
            <rFont val="Tahoma"/>
            <family val="2"/>
          </rPr>
          <t>Insertar la superficie en hectáreas en números enteros.</t>
        </r>
      </text>
    </comment>
    <comment ref="C42" authorId="0" shapeId="0" xr:uid="{CB1ED633-2D80-42AB-8893-1A4F04C25AF4}">
      <text>
        <r>
          <rPr>
            <b/>
            <sz val="9"/>
            <color indexed="81"/>
            <rFont val="Tahoma"/>
            <family val="2"/>
          </rPr>
          <t>Insertar la superficie en hectáreas en números enteros.</t>
        </r>
      </text>
    </comment>
    <comment ref="C43" authorId="0" shapeId="0" xr:uid="{25227843-2D0B-46E0-848C-14514E839486}">
      <text>
        <r>
          <rPr>
            <b/>
            <sz val="9"/>
            <color indexed="81"/>
            <rFont val="Tahoma"/>
            <family val="2"/>
          </rPr>
          <t>Insertar la superficie en hectáreas en números enteros.</t>
        </r>
      </text>
    </comment>
    <comment ref="G43" authorId="0" shapeId="0" xr:uid="{EE616733-3900-4AF9-826F-B74F841DB2B2}">
      <text>
        <r>
          <rPr>
            <b/>
            <sz val="9"/>
            <color indexed="81"/>
            <rFont val="Tahoma"/>
            <family val="2"/>
          </rPr>
          <t>Seleccionar la cantidad de meses de ocupación del recurso.</t>
        </r>
      </text>
    </comment>
    <comment ref="C44" authorId="0" shapeId="0" xr:uid="{618E5B90-94A6-41F2-BB27-6DAFF5321EFA}">
      <text>
        <r>
          <rPr>
            <b/>
            <sz val="9"/>
            <color indexed="81"/>
            <rFont val="Tahoma"/>
            <family val="2"/>
          </rPr>
          <t>Insertar la superficie en hectáreas en números enteros.</t>
        </r>
      </text>
    </comment>
    <comment ref="C45" authorId="0" shapeId="0" xr:uid="{E7106603-39FF-4977-8A81-691209F026A8}">
      <text>
        <r>
          <rPr>
            <b/>
            <sz val="9"/>
            <color indexed="81"/>
            <rFont val="Tahoma"/>
            <family val="2"/>
          </rPr>
          <t>Insertar la superficie en hectáreas en números enteros.</t>
        </r>
      </text>
    </comment>
    <comment ref="C46" authorId="0" shapeId="0" xr:uid="{0BF77FF4-C8CB-4DCB-B918-5486CDE0DC8E}">
      <text>
        <r>
          <rPr>
            <b/>
            <sz val="9"/>
            <color indexed="81"/>
            <rFont val="Tahoma"/>
            <family val="2"/>
          </rPr>
          <t>Insertar la superficie en hectáreas en números enteros.</t>
        </r>
      </text>
    </comment>
    <comment ref="G46" authorId="0" shapeId="0" xr:uid="{E3F13710-B97C-402C-A8D6-9B46CB88691F}">
      <text>
        <r>
          <rPr>
            <b/>
            <sz val="9"/>
            <color indexed="81"/>
            <rFont val="Tahoma"/>
            <family val="2"/>
          </rPr>
          <t>Seleccionar la cantidad de meses de ocupación del recurso.</t>
        </r>
      </text>
    </comment>
    <comment ref="C47" authorId="0" shapeId="0" xr:uid="{B286653C-14DD-4B73-AB33-B96185A220B8}">
      <text>
        <r>
          <rPr>
            <b/>
            <sz val="9"/>
            <color indexed="81"/>
            <rFont val="Tahoma"/>
            <family val="2"/>
          </rPr>
          <t>Insertar la superficie en hectáreas en números enteros.</t>
        </r>
      </text>
    </comment>
    <comment ref="G47" authorId="0" shapeId="0" xr:uid="{AD02C6D0-E1BC-4732-93E2-4CAC994898A0}">
      <text>
        <r>
          <rPr>
            <b/>
            <sz val="9"/>
            <color indexed="81"/>
            <rFont val="Tahoma"/>
            <family val="2"/>
          </rPr>
          <t>Seleccionar la cantidad de meses de ocupación del recurso.</t>
        </r>
      </text>
    </comment>
    <comment ref="C48" authorId="0" shapeId="0" xr:uid="{7ED9338A-1A12-49AE-894E-32E243B06FD9}">
      <text>
        <r>
          <rPr>
            <b/>
            <sz val="9"/>
            <color indexed="81"/>
            <rFont val="Tahoma"/>
            <family val="2"/>
          </rPr>
          <t>Insertar la superficie en hectáreas en números enteros.</t>
        </r>
      </text>
    </comment>
    <comment ref="G48" authorId="0" shapeId="0" xr:uid="{74D00BEC-3D67-4413-9265-2657974B86C6}">
      <text>
        <r>
          <rPr>
            <b/>
            <sz val="9"/>
            <color indexed="81"/>
            <rFont val="Tahoma"/>
            <family val="2"/>
          </rPr>
          <t>Seleccionar la cantidad de meses de ocupación del recurso.</t>
        </r>
      </text>
    </comment>
    <comment ref="C49" authorId="0" shapeId="0" xr:uid="{CC91FF7F-5B38-4D2D-B4F4-28BBE7018683}">
      <text>
        <r>
          <rPr>
            <b/>
            <sz val="9"/>
            <color indexed="81"/>
            <rFont val="Tahoma"/>
            <family val="2"/>
          </rPr>
          <t>Insertar la superficie en hectáreas en números enteros.</t>
        </r>
      </text>
    </comment>
    <comment ref="G49" authorId="0" shapeId="0" xr:uid="{B05A4698-BD56-44EB-83F3-E3F8D2CB17FF}">
      <text>
        <r>
          <rPr>
            <b/>
            <sz val="9"/>
            <color indexed="81"/>
            <rFont val="Tahoma"/>
            <family val="2"/>
          </rPr>
          <t>Seleccionar la cantidad de meses de ocupación del recurso.</t>
        </r>
      </text>
    </comment>
    <comment ref="C51" authorId="0" shapeId="0" xr:uid="{981DD018-DB33-4C44-89B1-62608897B6EB}">
      <text>
        <r>
          <rPr>
            <b/>
            <sz val="9"/>
            <color indexed="81"/>
            <rFont val="Tahoma"/>
            <family val="2"/>
          </rPr>
          <t>Seleccionar si o no.</t>
        </r>
      </text>
    </comment>
    <comment ref="C59" authorId="0" shapeId="0" xr:uid="{38D6DAF1-F475-40DD-8622-EB73E46626D7}">
      <text>
        <r>
          <rPr>
            <b/>
            <sz val="9"/>
            <color indexed="81"/>
            <rFont val="Tahoma"/>
            <family val="2"/>
          </rPr>
          <t>Insertar cantidad de cabezas en números enteros.</t>
        </r>
      </text>
    </comment>
    <comment ref="C60" authorId="0" shapeId="0" xr:uid="{E18EDAE2-8733-464E-A55E-723F5DBC16E2}">
      <text>
        <r>
          <rPr>
            <b/>
            <sz val="9"/>
            <color indexed="81"/>
            <rFont val="Tahoma"/>
            <family val="2"/>
          </rPr>
          <t>Insertar cantidad de cabezas en números enteros.</t>
        </r>
      </text>
    </comment>
    <comment ref="C62" authorId="0" shapeId="0" xr:uid="{E0AFC1BE-A795-4DDA-B1DE-7DE16C2E5DBF}">
      <text>
        <r>
          <rPr>
            <b/>
            <sz val="9"/>
            <color indexed="81"/>
            <rFont val="Tahoma"/>
            <family val="2"/>
          </rPr>
          <t>Ingresar los kg totales en números enteros.</t>
        </r>
        <r>
          <rPr>
            <sz val="9"/>
            <color indexed="81"/>
            <rFont val="Tahoma"/>
            <family val="2"/>
          </rPr>
          <t xml:space="preserve">
</t>
        </r>
      </text>
    </comment>
    <comment ref="H63" authorId="0" shapeId="0" xr:uid="{BB5B012C-0F64-4994-951E-59FF00D9CE8A}">
      <text>
        <r>
          <rPr>
            <b/>
            <sz val="9"/>
            <color indexed="81"/>
            <rFont val="Tahoma"/>
            <family val="2"/>
          </rPr>
          <t xml:space="preserve">Indicador de cálculo automático
</t>
        </r>
      </text>
    </comment>
    <comment ref="C64" authorId="0" shapeId="0" xr:uid="{BE67F907-0C4D-47C1-A6BD-0BE5F48986D7}">
      <text>
        <r>
          <rPr>
            <b/>
            <sz val="9"/>
            <color indexed="81"/>
            <rFont val="Tahoma"/>
            <family val="2"/>
          </rPr>
          <t>Insertar cantidad de cabezas en números enteros.</t>
        </r>
      </text>
    </comment>
    <comment ref="H64" authorId="0" shapeId="0" xr:uid="{6932BA8D-8846-4E6A-ABBF-A7EF02E7988C}">
      <text>
        <r>
          <rPr>
            <b/>
            <sz val="9"/>
            <color indexed="81"/>
            <rFont val="Tahoma"/>
            <family val="2"/>
          </rPr>
          <t xml:space="preserve">Indicador de cálculo automático
</t>
        </r>
      </text>
    </comment>
    <comment ref="C65" authorId="0" shapeId="0" xr:uid="{DE8E47B1-2682-469C-8D30-D7A5327ED0F5}">
      <text>
        <r>
          <rPr>
            <b/>
            <sz val="9"/>
            <color indexed="81"/>
            <rFont val="Tahoma"/>
            <family val="2"/>
          </rPr>
          <t xml:space="preserve">Ingresar kgs totales de carga, con números enteros
</t>
        </r>
      </text>
    </comment>
    <comment ref="H65" authorId="0" shapeId="0" xr:uid="{BA05BB0F-ECA7-4DA7-B5C1-C427DED9F811}">
      <text>
        <r>
          <rPr>
            <b/>
            <sz val="9"/>
            <color indexed="81"/>
            <rFont val="Tahoma"/>
            <family val="2"/>
          </rPr>
          <t xml:space="preserve">Indicador de cálculo automático
</t>
        </r>
      </text>
    </comment>
    <comment ref="C66" authorId="0" shapeId="0" xr:uid="{790721E9-F740-4475-AAAF-B75EC015A197}">
      <text/>
    </comment>
    <comment ref="H66" authorId="0" shapeId="0" xr:uid="{6FBD4639-B3F2-4759-8994-8643ECB71FD7}">
      <text>
        <r>
          <rPr>
            <b/>
            <sz val="9"/>
            <color indexed="81"/>
            <rFont val="Tahoma"/>
            <family val="2"/>
          </rPr>
          <t xml:space="preserve">Indicador de cálculo automático
</t>
        </r>
      </text>
    </comment>
    <comment ref="C67" authorId="0" shapeId="0" xr:uid="{6284F5EA-BAE0-4A43-AE2A-BF1E9155304A}">
      <text>
        <r>
          <rPr>
            <b/>
            <sz val="9"/>
            <color indexed="81"/>
            <rFont val="Tahoma"/>
            <family val="2"/>
          </rPr>
          <t>Seleccionar el valor de la lista, La escala mínima es de 1%.</t>
        </r>
      </text>
    </comment>
    <comment ref="H67" authorId="0" shapeId="0" xr:uid="{46E0A8AB-7719-469B-BA50-82E9B1AEFB41}">
      <text>
        <r>
          <rPr>
            <b/>
            <sz val="9"/>
            <color indexed="81"/>
            <rFont val="Tahoma"/>
            <family val="2"/>
          </rPr>
          <t xml:space="preserve">Indicador de cálculo automático
</t>
        </r>
      </text>
    </comment>
    <comment ref="C75" authorId="0" shapeId="0" xr:uid="{AF523295-9B38-45E6-AB16-FA9FF88113D6}">
      <text>
        <r>
          <rPr>
            <b/>
            <sz val="9"/>
            <color indexed="81"/>
            <rFont val="Tahoma"/>
            <family val="2"/>
          </rPr>
          <t>Insertar cantidad de cabezas en números enteros.</t>
        </r>
      </text>
    </comment>
    <comment ref="C76" authorId="0" shapeId="0" xr:uid="{50155964-3297-44B4-A5C8-899BE2E4B813}">
      <text>
        <r>
          <rPr>
            <b/>
            <sz val="9"/>
            <color indexed="81"/>
            <rFont val="Tahoma"/>
            <family val="2"/>
          </rPr>
          <t>Seleccionar el valor de la lista, La escala mínima es de 1%.</t>
        </r>
      </text>
    </comment>
    <comment ref="C79" authorId="0" shapeId="0" xr:uid="{76A71118-07B4-46D6-8272-D43B8BE88924}">
      <text>
        <r>
          <rPr>
            <b/>
            <sz val="9"/>
            <color indexed="81"/>
            <rFont val="Tahoma"/>
            <family val="2"/>
          </rPr>
          <t>Seleccionar el valor de la lista, La escala mínima es de 1%.</t>
        </r>
      </text>
    </comment>
    <comment ref="C80" authorId="0" shapeId="0" xr:uid="{2F09EB4A-A4AA-4457-ACF6-B17610A63D3A}">
      <text>
        <r>
          <rPr>
            <b/>
            <sz val="9"/>
            <color indexed="81"/>
            <rFont val="Tahoma"/>
            <family val="2"/>
          </rPr>
          <t>Seleccionar el valor de la lista, La escala mínima es de 1%.</t>
        </r>
      </text>
    </comment>
    <comment ref="C84" authorId="0" shapeId="0" xr:uid="{1940DDEC-A61D-4D9F-A2BB-6314A8DE042E}">
      <text>
        <r>
          <rPr>
            <b/>
            <sz val="9"/>
            <color indexed="81"/>
            <rFont val="Tahoma"/>
            <family val="2"/>
          </rPr>
          <t>Insertar cantidad de cabezas en números enteros.</t>
        </r>
      </text>
    </comment>
    <comment ref="C86" authorId="0" shapeId="0" xr:uid="{54EF596B-8036-440A-AAE1-41151B4E55B9}">
      <text>
        <r>
          <rPr>
            <b/>
            <sz val="9"/>
            <color indexed="81"/>
            <rFont val="Tahoma"/>
            <family val="2"/>
          </rPr>
          <t>Seleccionar el valor de la lista, La escala mínima es de 1%.</t>
        </r>
      </text>
    </comment>
    <comment ref="G86" authorId="0" shapeId="0" xr:uid="{BF8C7AA0-F82B-4AA4-87B3-5E9884D0BA83}">
      <text>
        <r>
          <rPr>
            <b/>
            <sz val="9"/>
            <color indexed="81"/>
            <rFont val="Tahoma"/>
            <family val="2"/>
          </rPr>
          <t>Seleccionar el valor de la lista. Escala mínima 1 kg.</t>
        </r>
      </text>
    </comment>
    <comment ref="C87" authorId="0" shapeId="0" xr:uid="{F60BAEA4-BB97-4588-983A-33DE62ADE2DC}">
      <text>
        <r>
          <rPr>
            <b/>
            <sz val="9"/>
            <color indexed="81"/>
            <rFont val="Tahoma"/>
            <family val="2"/>
          </rPr>
          <t>Seleccionar el valor de la lista, La escala mínima es de 1%.</t>
        </r>
      </text>
    </comment>
    <comment ref="G87" authorId="0" shapeId="0" xr:uid="{04848888-14C7-45EF-B51F-4C8B949873EB}">
      <text>
        <r>
          <rPr>
            <b/>
            <sz val="9"/>
            <color indexed="81"/>
            <rFont val="Tahoma"/>
            <family val="2"/>
          </rPr>
          <t>Seleccionar el valor de la lista. Edad promedio del destete en meses.</t>
        </r>
      </text>
    </comment>
    <comment ref="C88" authorId="0" shapeId="0" xr:uid="{93D4A5CD-6D46-410E-8EFE-55C86F2FFF4B}">
      <text>
        <r>
          <rPr>
            <b/>
            <sz val="9"/>
            <color indexed="81"/>
            <rFont val="Tahoma"/>
            <family val="2"/>
          </rPr>
          <t>Seleccionar el valor de la lista, La escala mínima es de 1%.</t>
        </r>
      </text>
    </comment>
    <comment ref="G88" authorId="0" shapeId="0" xr:uid="{B109DA1D-284F-41A0-961B-5C1043FE4A7B}">
      <text>
        <r>
          <rPr>
            <b/>
            <sz val="9"/>
            <color indexed="81"/>
            <rFont val="Tahoma"/>
            <family val="2"/>
          </rPr>
          <t>Seleccionar mes de inicio.</t>
        </r>
      </text>
    </comment>
    <comment ref="G89" authorId="0" shapeId="0" xr:uid="{D7710CDE-233D-4B91-BF26-E07548DA3ACE}">
      <text>
        <r>
          <rPr>
            <b/>
            <sz val="9"/>
            <color indexed="81"/>
            <rFont val="Tahoma"/>
            <family val="2"/>
          </rPr>
          <t>Seleccionar mes de inicio.</t>
        </r>
      </text>
    </comment>
    <comment ref="C90" authorId="0" shapeId="0" xr:uid="{BC14D78D-7D34-4211-946E-8EC19B5F9617}">
      <text>
        <r>
          <rPr>
            <b/>
            <sz val="9"/>
            <color indexed="81"/>
            <rFont val="Tahoma"/>
            <family val="2"/>
          </rPr>
          <t>Seleccionar el valor de la lista, La escala mínima es de 1%.</t>
        </r>
      </text>
    </comment>
    <comment ref="C91" authorId="0" shapeId="0" xr:uid="{0DE2635B-BF45-4C91-8DB2-5E52C3A81C1B}">
      <text>
        <r>
          <rPr>
            <b/>
            <sz val="9"/>
            <color indexed="81"/>
            <rFont val="Tahoma"/>
            <family val="2"/>
          </rPr>
          <t>Seleccionar el valor de la lista, La escala mínima es de 1%.</t>
        </r>
      </text>
    </comment>
    <comment ref="C92" authorId="0" shapeId="0" xr:uid="{C718DC86-CEC8-4015-8A8D-E16D2D95F367}">
      <text>
        <r>
          <rPr>
            <b/>
            <sz val="9"/>
            <color indexed="81"/>
            <rFont val="Tahoma"/>
            <family val="2"/>
          </rPr>
          <t>Edad en meses al primer servicio. Seleccionar el valor de la lista.</t>
        </r>
      </text>
    </comment>
    <comment ref="G93" authorId="0" shapeId="0" xr:uid="{3EFD2F10-68C5-4BD6-B7AA-29376BAB0621}">
      <text>
        <r>
          <rPr>
            <b/>
            <sz val="9"/>
            <color indexed="81"/>
            <rFont val="Tahoma"/>
            <family val="2"/>
          </rPr>
          <t>Ingresar kg totales</t>
        </r>
      </text>
    </comment>
    <comment ref="H93" authorId="0" shapeId="0" xr:uid="{088A69DF-8735-4EFC-83C6-7F23646B5687}">
      <text>
        <r>
          <rPr>
            <b/>
            <sz val="9"/>
            <color indexed="81"/>
            <rFont val="Tahoma"/>
            <family val="2"/>
          </rPr>
          <t xml:space="preserve">Seleccionar el alimento con una x según corresponda.
</t>
        </r>
      </text>
    </comment>
    <comment ref="G94" authorId="0" shapeId="0" xr:uid="{10495C14-0F7A-4CAB-9F93-3E66B52DF679}">
      <text>
        <r>
          <rPr>
            <b/>
            <sz val="9"/>
            <color indexed="81"/>
            <rFont val="Tahoma"/>
            <family val="2"/>
          </rPr>
          <t>Ingresar kg totales</t>
        </r>
      </text>
    </comment>
    <comment ref="H94" authorId="0" shapeId="0" xr:uid="{90D0DDDD-F5EA-4955-BBEA-999F390A47DD}">
      <text>
        <r>
          <rPr>
            <b/>
            <sz val="9"/>
            <color indexed="81"/>
            <rFont val="Tahoma"/>
            <family val="2"/>
          </rPr>
          <t xml:space="preserve">Seleccionar el alimento con una x según corresponda.
</t>
        </r>
      </text>
    </comment>
    <comment ref="G95" authorId="0" shapeId="0" xr:uid="{B6F3E4A3-6FB2-4634-8D8C-6B47E52BAA78}">
      <text>
        <r>
          <rPr>
            <b/>
            <sz val="9"/>
            <color indexed="81"/>
            <rFont val="Tahoma"/>
            <family val="2"/>
          </rPr>
          <t>Ingresar kg totales</t>
        </r>
      </text>
    </comment>
    <comment ref="H95" authorId="0" shapeId="0" xr:uid="{39A36101-354D-496A-A44F-5F8DE94978AD}">
      <text>
        <r>
          <rPr>
            <b/>
            <sz val="9"/>
            <color indexed="81"/>
            <rFont val="Tahoma"/>
            <family val="2"/>
          </rPr>
          <t xml:space="preserve">Seleccionar el alimento con una x según corresponda.
</t>
        </r>
      </text>
    </comment>
    <comment ref="G96" authorId="0" shapeId="0" xr:uid="{EC73B143-CE36-478C-B788-40686C8D8022}">
      <text>
        <r>
          <rPr>
            <b/>
            <sz val="9"/>
            <color indexed="81"/>
            <rFont val="Tahoma"/>
            <family val="2"/>
          </rPr>
          <t>Ingresar kg totales</t>
        </r>
      </text>
    </comment>
    <comment ref="H96" authorId="0" shapeId="0" xr:uid="{49E5F6E0-12F0-4BE1-88EE-7E82D83DDB46}">
      <text>
        <r>
          <rPr>
            <b/>
            <sz val="9"/>
            <color indexed="81"/>
            <rFont val="Tahoma"/>
            <family val="2"/>
          </rPr>
          <t xml:space="preserve">Seleccionar el alimento con una x según corresponda.
</t>
        </r>
      </text>
    </comment>
    <comment ref="G97" authorId="0" shapeId="0" xr:uid="{43EA816D-A9E4-4D78-A3DE-972003BB314B}">
      <text>
        <r>
          <rPr>
            <b/>
            <sz val="9"/>
            <color indexed="81"/>
            <rFont val="Tahoma"/>
            <family val="2"/>
          </rPr>
          <t>Ingresar kg totales</t>
        </r>
      </text>
    </comment>
    <comment ref="H97" authorId="0" shapeId="0" xr:uid="{97FA009A-BC73-4A51-A46E-FFE0632ECDB4}">
      <text>
        <r>
          <rPr>
            <b/>
            <sz val="9"/>
            <color indexed="81"/>
            <rFont val="Tahoma"/>
            <family val="2"/>
          </rPr>
          <t xml:space="preserve">Seleccionar el alimento con una x según corresponda.
</t>
        </r>
      </text>
    </comment>
    <comment ref="C125" authorId="0" shapeId="0" xr:uid="{F3EF543D-75DD-498D-8916-D158B209EAFC}">
      <text>
        <r>
          <rPr>
            <b/>
            <sz val="9"/>
            <color indexed="81"/>
            <rFont val="Tahoma"/>
            <family val="2"/>
          </rPr>
          <t xml:space="preserve">Seleccionar la opción de la lista.
</t>
        </r>
      </text>
    </comment>
    <comment ref="C132" authorId="0" shapeId="0" xr:uid="{CDD14C33-D548-4EE7-9A61-6CAE11EE1DEC}">
      <text>
        <r>
          <rPr>
            <b/>
            <sz val="9"/>
            <color indexed="81"/>
            <rFont val="Tahoma"/>
            <family val="2"/>
          </rPr>
          <t>Seleccionar el valor de la lista.</t>
        </r>
      </text>
    </comment>
    <comment ref="N225" authorId="0" shapeId="0" xr:uid="{76D927D5-E5A6-46DA-BF9A-E64BEB0C6C29}">
      <text>
        <r>
          <rPr>
            <b/>
            <sz val="9"/>
            <color indexed="81"/>
            <rFont val="Tahoma"/>
            <family val="2"/>
          </rPr>
          <t>Ingresar kg totales en números enteros.</t>
        </r>
      </text>
    </comment>
    <comment ref="E226" authorId="0" shapeId="0" xr:uid="{95D1E4E9-08CA-4063-B5D1-BB7DA2A98D67}">
      <text>
        <r>
          <rPr>
            <b/>
            <sz val="9"/>
            <color indexed="81"/>
            <rFont val="Tahoma"/>
            <family val="2"/>
          </rPr>
          <t>Seleccionar el % del alimento ocupado en la dieta en % de MS. Seleccionar el valor de la lista</t>
        </r>
      </text>
    </comment>
    <comment ref="F226" authorId="0" shapeId="0" xr:uid="{78D02AF1-5042-455E-A89F-ABB2EC6A2CD4}">
      <text>
        <r>
          <rPr>
            <b/>
            <sz val="9"/>
            <color indexed="81"/>
            <rFont val="Tahoma"/>
            <family val="2"/>
          </rPr>
          <t>Seleccionar el % del alimento ocupado en la dieta en % de MS. Seleccionar el valor de la lista</t>
        </r>
      </text>
    </comment>
    <comment ref="G226" authorId="0" shapeId="0" xr:uid="{2809F2C5-0797-444F-B081-0535A83131BB}">
      <text>
        <r>
          <rPr>
            <b/>
            <sz val="9"/>
            <color indexed="81"/>
            <rFont val="Tahoma"/>
            <family val="2"/>
          </rPr>
          <t>Seleccionar el % del alimento ocupado en la dieta en % de MS. Seleccionar el valor de la lista</t>
        </r>
      </text>
    </comment>
    <comment ref="H226" authorId="0" shapeId="0" xr:uid="{C7410EE8-E68F-4B49-BA89-386F171690AB}">
      <text>
        <r>
          <rPr>
            <b/>
            <sz val="9"/>
            <color indexed="81"/>
            <rFont val="Tahoma"/>
            <family val="2"/>
          </rPr>
          <t>Seleccionar el % del alimento ocupado en la dieta en % de MS. Seleccionar el valor de la lista</t>
        </r>
      </text>
    </comment>
    <comment ref="I226" authorId="0" shapeId="0" xr:uid="{967B9118-94C3-4B7F-B319-F961290DFEA2}">
      <text>
        <r>
          <rPr>
            <b/>
            <sz val="9"/>
            <color indexed="81"/>
            <rFont val="Tahoma"/>
            <family val="2"/>
          </rPr>
          <t>Seleccionar el % del alimento ocupado en la dieta en % de MS. Seleccionar el valor de la lista</t>
        </r>
      </text>
    </comment>
    <comment ref="J226" authorId="0" shapeId="0" xr:uid="{B7729F4A-8B3D-4BA0-9F99-9C8849550EEA}">
      <text>
        <r>
          <rPr>
            <b/>
            <sz val="9"/>
            <color indexed="81"/>
            <rFont val="Tahoma"/>
            <family val="2"/>
          </rPr>
          <t>Seleccionar el % del alimento ocupado en la dieta en % de MS. Seleccionar el valor de la lista</t>
        </r>
      </text>
    </comment>
    <comment ref="N244" authorId="0" shapeId="0" xr:uid="{A4839FC3-5B3D-409C-8537-DA21D5A2702F}">
      <text>
        <r>
          <rPr>
            <b/>
            <sz val="9"/>
            <color indexed="81"/>
            <rFont val="Tahoma"/>
            <family val="2"/>
          </rPr>
          <t>Ingresar kg totales en números enteros.</t>
        </r>
      </text>
    </comment>
    <comment ref="E245" authorId="0" shapeId="0" xr:uid="{D627B015-29A0-4DA5-9F1E-F1DEAD6EAE3F}">
      <text>
        <r>
          <rPr>
            <b/>
            <sz val="9"/>
            <color indexed="81"/>
            <rFont val="Tahoma"/>
            <family val="2"/>
          </rPr>
          <t>Seleccionar el % del alimento ocupado en la dieta en % de MS. Seleccionar el valor de la lista</t>
        </r>
      </text>
    </comment>
    <comment ref="F245" authorId="0" shapeId="0" xr:uid="{F37C80E6-31FB-4621-A721-1915ADD5B9A0}">
      <text>
        <r>
          <rPr>
            <b/>
            <sz val="9"/>
            <color indexed="81"/>
            <rFont val="Tahoma"/>
            <family val="2"/>
          </rPr>
          <t>Seleccionar el % del alimento ocupado en la dieta en % de MS. Seleccionar el valor de la lista</t>
        </r>
      </text>
    </comment>
    <comment ref="G245" authorId="0" shapeId="0" xr:uid="{E31081C4-610F-44E5-A8A6-F2AAB8E2D269}">
      <text>
        <r>
          <rPr>
            <b/>
            <sz val="9"/>
            <color indexed="81"/>
            <rFont val="Tahoma"/>
            <family val="2"/>
          </rPr>
          <t>Seleccionar el % del alimento ocupado en la dieta en % de MS. Seleccionar el valor de la lista</t>
        </r>
      </text>
    </comment>
    <comment ref="H245" authorId="0" shapeId="0" xr:uid="{A72B76E6-EBF7-49E6-A80F-CEEB73DE2D90}">
      <text>
        <r>
          <rPr>
            <b/>
            <sz val="9"/>
            <color indexed="81"/>
            <rFont val="Tahoma"/>
            <family val="2"/>
          </rPr>
          <t>Seleccionar el % del alimento ocupado en la dieta en % de MS. Seleccionar el valor de la lista</t>
        </r>
      </text>
    </comment>
    <comment ref="I245" authorId="0" shapeId="0" xr:uid="{9640B44E-013A-42ED-AB03-5A586EF4C664}">
      <text>
        <r>
          <rPr>
            <b/>
            <sz val="9"/>
            <color indexed="81"/>
            <rFont val="Tahoma"/>
            <family val="2"/>
          </rPr>
          <t>Seleccionar el % del alimento ocupado en la dieta en % de MS. Seleccionar el valor de la lista</t>
        </r>
      </text>
    </comment>
    <comment ref="J245" authorId="0" shapeId="0" xr:uid="{D044A4F1-9105-4326-9B58-51923E33F85F}">
      <text>
        <r>
          <rPr>
            <b/>
            <sz val="9"/>
            <color indexed="81"/>
            <rFont val="Tahoma"/>
            <family val="2"/>
          </rPr>
          <t>Seleccionar el % del alimento ocupado en la dieta en % de MS. Seleccionar el valor de la lista</t>
        </r>
      </text>
    </comment>
    <comment ref="C248" authorId="0" shapeId="0" xr:uid="{16FB3412-589D-4BD2-9EFE-D0BE6F4E130E}">
      <text>
        <r>
          <rPr>
            <b/>
            <sz val="9"/>
            <color indexed="81"/>
            <rFont val="Tahoma"/>
            <family val="2"/>
          </rPr>
          <t xml:space="preserve">Seleccionar la opción de la lista.
</t>
        </r>
      </text>
    </comment>
    <comment ref="C255" authorId="0" shapeId="0" xr:uid="{6471686D-25CD-46CF-AEB4-CBD7A9824D38}">
      <text>
        <r>
          <rPr>
            <b/>
            <sz val="9"/>
            <color indexed="81"/>
            <rFont val="Tahoma"/>
            <family val="2"/>
          </rPr>
          <t>Seleccionar el valor de la lista.</t>
        </r>
      </text>
    </comment>
    <comment ref="E276" authorId="0" shapeId="0" xr:uid="{C18D4835-B984-4DB4-847A-A119E2396829}">
      <text>
        <r>
          <rPr>
            <b/>
            <sz val="9"/>
            <color indexed="81"/>
            <rFont val="Tahoma"/>
            <family val="2"/>
          </rPr>
          <t>Seleccionar el % del alimento ocupado en la dieta en % de MS. Seleccionar el valor de la lista</t>
        </r>
      </text>
    </comment>
    <comment ref="F276" authorId="0" shapeId="0" xr:uid="{24869D0F-3C86-4B2D-8A0A-7BC8D30141ED}">
      <text>
        <r>
          <rPr>
            <b/>
            <sz val="9"/>
            <color indexed="81"/>
            <rFont val="Tahoma"/>
            <family val="2"/>
          </rPr>
          <t>Seleccionar el % del alimento ocupado en la dieta en % de MS. Seleccionar el valor de la lista</t>
        </r>
      </text>
    </comment>
    <comment ref="G276" authorId="0" shapeId="0" xr:uid="{82FC48AA-CFAC-4292-9FC2-2865D391CEDC}">
      <text>
        <r>
          <rPr>
            <b/>
            <sz val="9"/>
            <color indexed="81"/>
            <rFont val="Tahoma"/>
            <family val="2"/>
          </rPr>
          <t>Seleccionar el % del alimento ocupado en la dieta en % de MS. Seleccionar el valor de la lista</t>
        </r>
      </text>
    </comment>
    <comment ref="H276" authorId="0" shapeId="0" xr:uid="{A56608C3-52A5-4221-B79F-B197D4E1F207}">
      <text>
        <r>
          <rPr>
            <b/>
            <sz val="9"/>
            <color indexed="81"/>
            <rFont val="Tahoma"/>
            <family val="2"/>
          </rPr>
          <t>Seleccionar el % del alimento ocupado en la dieta en % de MS. Seleccionar el valor de la lista</t>
        </r>
      </text>
    </comment>
    <comment ref="I276" authorId="0" shapeId="0" xr:uid="{46533E19-F8E7-4967-B302-AA665E67B333}">
      <text>
        <r>
          <rPr>
            <b/>
            <sz val="9"/>
            <color indexed="81"/>
            <rFont val="Tahoma"/>
            <family val="2"/>
          </rPr>
          <t>Seleccionar el % del alimento ocupado en la dieta en % de MS. Seleccionar el valor de la lista</t>
        </r>
      </text>
    </comment>
    <comment ref="J276" authorId="0" shapeId="0" xr:uid="{6ED0DE9A-1FF7-4E8A-93C8-F0E9E86B9A8B}">
      <text>
        <r>
          <rPr>
            <b/>
            <sz val="9"/>
            <color indexed="81"/>
            <rFont val="Tahoma"/>
            <family val="2"/>
          </rPr>
          <t>Seleccionar el % del alimento ocupado en la dieta en % de MS. Seleccionar el valor de la lista</t>
        </r>
      </text>
    </comment>
    <comment ref="F278" authorId="0" shapeId="0" xr:uid="{F3178935-939E-4E9A-9504-2FD636C8E964}">
      <text>
        <r>
          <rPr>
            <b/>
            <sz val="9"/>
            <color indexed="81"/>
            <rFont val="Tahoma"/>
            <family val="2"/>
          </rPr>
          <t>Ingresar kg totales en números enteros.</t>
        </r>
      </text>
    </comment>
    <comment ref="N289" authorId="0" shapeId="0" xr:uid="{02965A44-25AE-44F5-97CC-D62945CAE73A}">
      <text>
        <r>
          <rPr>
            <b/>
            <sz val="9"/>
            <color indexed="81"/>
            <rFont val="Tahoma"/>
            <family val="2"/>
          </rPr>
          <t>Ingresar kg totales en números enteros.</t>
        </r>
      </text>
    </comment>
    <comment ref="E290" authorId="0" shapeId="0" xr:uid="{F8DC73D2-940E-4CEB-9039-692AF7B78FBD}">
      <text>
        <r>
          <rPr>
            <b/>
            <sz val="9"/>
            <color indexed="81"/>
            <rFont val="Tahoma"/>
            <family val="2"/>
          </rPr>
          <t>Seleccionar el % del alimento ocupado en la dieta en % de MS. Seleccionar el valor de la lista</t>
        </r>
      </text>
    </comment>
    <comment ref="F290" authorId="0" shapeId="0" xr:uid="{7D6DD094-3039-4408-9534-0CAAD8B4A46E}">
      <text>
        <r>
          <rPr>
            <b/>
            <sz val="9"/>
            <color indexed="81"/>
            <rFont val="Tahoma"/>
            <family val="2"/>
          </rPr>
          <t>Seleccionar el % del alimento ocupado en la dieta en % de MS. Seleccionar el valor de la lista</t>
        </r>
      </text>
    </comment>
    <comment ref="G290" authorId="0" shapeId="0" xr:uid="{C5DD7CF7-5A69-4198-99A3-D19B6878B94F}">
      <text>
        <r>
          <rPr>
            <b/>
            <sz val="9"/>
            <color indexed="81"/>
            <rFont val="Tahoma"/>
            <family val="2"/>
          </rPr>
          <t>Seleccionar el % del alimento ocupado en la dieta en % de MS. Seleccionar el valor de la lista</t>
        </r>
      </text>
    </comment>
    <comment ref="H290" authorId="0" shapeId="0" xr:uid="{B6177C2A-A88E-40EE-B723-CCF76EE530BF}">
      <text>
        <r>
          <rPr>
            <b/>
            <sz val="9"/>
            <color indexed="81"/>
            <rFont val="Tahoma"/>
            <family val="2"/>
          </rPr>
          <t>Seleccionar el % del alimento ocupado en la dieta en % de MS. Seleccionar el valor de la lista</t>
        </r>
      </text>
    </comment>
    <comment ref="I290" authorId="0" shapeId="0" xr:uid="{5E7A6704-59FB-412A-BFCE-21E4729B50F2}">
      <text>
        <r>
          <rPr>
            <b/>
            <sz val="9"/>
            <color indexed="81"/>
            <rFont val="Tahoma"/>
            <family val="2"/>
          </rPr>
          <t>Seleccionar el % del alimento ocupado en la dieta en % de MS. Seleccionar el valor de la lista</t>
        </r>
      </text>
    </comment>
    <comment ref="J290" authorId="0" shapeId="0" xr:uid="{A7B3C706-6BAC-4CE8-BC4B-F85629E7C794}">
      <text>
        <r>
          <rPr>
            <b/>
            <sz val="9"/>
            <color indexed="81"/>
            <rFont val="Tahoma"/>
            <family val="2"/>
          </rPr>
          <t>Seleccionar el % del alimento ocupado en la dieta en % de MS. Seleccionar el valor de la lista</t>
        </r>
      </text>
    </comment>
    <comment ref="J296" authorId="0" shapeId="0" xr:uid="{1B67CD9A-9EA9-4145-B6E9-D43E266F8E82}">
      <text>
        <r>
          <rPr>
            <b/>
            <sz val="9"/>
            <color indexed="81"/>
            <rFont val="Tahoma"/>
            <family val="2"/>
          </rPr>
          <t>Seleccionar categoría.</t>
        </r>
      </text>
    </comment>
    <comment ref="J297" authorId="0" shapeId="0" xr:uid="{FF9C7CF9-B4DB-4DC2-8728-E1B36B80F38E}">
      <text>
        <r>
          <rPr>
            <b/>
            <sz val="9"/>
            <color indexed="81"/>
            <rFont val="Tahoma"/>
            <family val="2"/>
          </rPr>
          <t xml:space="preserve">Seleccionar opción de la lista.
</t>
        </r>
      </text>
    </comment>
    <comment ref="J298" authorId="0" shapeId="0" xr:uid="{2DE6E17F-B6FF-4388-9395-1EA8AF5D95E9}">
      <text>
        <r>
          <rPr>
            <b/>
            <sz val="9"/>
            <color indexed="81"/>
            <rFont val="Tahoma"/>
            <family val="2"/>
          </rPr>
          <t>Seleccionar el valor de la lista, la escala mínima es de 1 dia.</t>
        </r>
      </text>
    </comment>
    <comment ref="N309" authorId="0" shapeId="0" xr:uid="{F5EBD39B-2833-453E-8F78-BFDB86EC782D}">
      <text>
        <r>
          <rPr>
            <b/>
            <sz val="9"/>
            <color indexed="81"/>
            <rFont val="Tahoma"/>
            <family val="2"/>
          </rPr>
          <t>Ingresar kg totales en números enteros.</t>
        </r>
      </text>
    </comment>
    <comment ref="E310" authorId="0" shapeId="0" xr:uid="{2004B126-D180-4F03-9383-A19389DE8652}">
      <text>
        <r>
          <rPr>
            <b/>
            <sz val="9"/>
            <color indexed="81"/>
            <rFont val="Tahoma"/>
            <family val="2"/>
          </rPr>
          <t>Seleccionar el % del alimento ocupado en la dieta en % de MS. Seleccionar el valor de la lista</t>
        </r>
      </text>
    </comment>
    <comment ref="F310" authorId="0" shapeId="0" xr:uid="{A1B4EF51-F6EA-492D-85B0-D684A744326C}">
      <text>
        <r>
          <rPr>
            <b/>
            <sz val="9"/>
            <color indexed="81"/>
            <rFont val="Tahoma"/>
            <family val="2"/>
          </rPr>
          <t>Seleccionar el % del alimento ocupado en la dieta en % de MS. Seleccionar el valor de la lista</t>
        </r>
      </text>
    </comment>
    <comment ref="G310" authorId="0" shapeId="0" xr:uid="{ACB7B37E-8C64-46B2-A2D9-28735D0CB2FF}">
      <text>
        <r>
          <rPr>
            <b/>
            <sz val="9"/>
            <color indexed="81"/>
            <rFont val="Tahoma"/>
            <family val="2"/>
          </rPr>
          <t>Seleccionar el % del alimento ocupado en la dieta en % de MS. Seleccionar el valor de la lista</t>
        </r>
      </text>
    </comment>
    <comment ref="H310" authorId="0" shapeId="0" xr:uid="{F464E407-995B-4AA7-B118-6B15ECDBA162}">
      <text>
        <r>
          <rPr>
            <b/>
            <sz val="9"/>
            <color indexed="81"/>
            <rFont val="Tahoma"/>
            <family val="2"/>
          </rPr>
          <t>Seleccionar el % del alimento ocupado en la dieta en % de MS. Seleccionar el valor de la lista</t>
        </r>
      </text>
    </comment>
    <comment ref="I310" authorId="0" shapeId="0" xr:uid="{BBED97BC-1D0E-48A8-AEEA-E2DF479D2B54}">
      <text>
        <r>
          <rPr>
            <b/>
            <sz val="9"/>
            <color indexed="81"/>
            <rFont val="Tahoma"/>
            <family val="2"/>
          </rPr>
          <t>Seleccionar el % del alimento ocupado en la dieta en % de MS. Seleccionar el valor de la lista</t>
        </r>
      </text>
    </comment>
    <comment ref="J310" authorId="0" shapeId="0" xr:uid="{78D8CC56-D4D5-4292-9765-62BD8AF649C6}">
      <text>
        <r>
          <rPr>
            <b/>
            <sz val="9"/>
            <color indexed="81"/>
            <rFont val="Tahoma"/>
            <family val="2"/>
          </rPr>
          <t>Seleccionar el % del alimento ocupado en la dieta en % de MS. Seleccionar el valor de la lista</t>
        </r>
      </text>
    </comment>
    <comment ref="E343" authorId="0" shapeId="0" xr:uid="{BAF2DC16-89A8-4E96-9F3B-1807AC1F6CE1}">
      <text>
        <r>
          <rPr>
            <b/>
            <sz val="9"/>
            <color indexed="81"/>
            <rFont val="Tahoma"/>
            <family val="2"/>
          </rPr>
          <t>Seleccionar el % del alimento ocupado en la dieta en % de MS. Seleccionar el valor de la lista</t>
        </r>
      </text>
    </comment>
    <comment ref="F343" authorId="0" shapeId="0" xr:uid="{3CCF2D63-08B3-40D0-9E4E-728F43CCBE74}">
      <text>
        <r>
          <rPr>
            <b/>
            <sz val="9"/>
            <color indexed="81"/>
            <rFont val="Tahoma"/>
            <family val="2"/>
          </rPr>
          <t>Seleccionar el % del alimento ocupado en la dieta en % de MS. Seleccionar el valor de la lista</t>
        </r>
      </text>
    </comment>
    <comment ref="G343" authorId="0" shapeId="0" xr:uid="{9E69DF62-8B98-4033-A872-9698A46FE2EA}">
      <text>
        <r>
          <rPr>
            <b/>
            <sz val="9"/>
            <color indexed="81"/>
            <rFont val="Tahoma"/>
            <family val="2"/>
          </rPr>
          <t>Seleccionar el % del alimento ocupado en la dieta en % de MS. Seleccionar el valor de la lista</t>
        </r>
      </text>
    </comment>
    <comment ref="H343" authorId="0" shapeId="0" xr:uid="{8FAFDB7C-7897-4BB0-9D2E-B0E629024B9E}">
      <text>
        <r>
          <rPr>
            <b/>
            <sz val="9"/>
            <color indexed="81"/>
            <rFont val="Tahoma"/>
            <family val="2"/>
          </rPr>
          <t>Seleccionar el % del alimento ocupado en la dieta en % de MS. Seleccionar el valor de la lista</t>
        </r>
      </text>
    </comment>
    <comment ref="I343" authorId="0" shapeId="0" xr:uid="{7DB71F41-EA10-411B-85A2-2E90AD9CD445}">
      <text>
        <r>
          <rPr>
            <b/>
            <sz val="9"/>
            <color indexed="81"/>
            <rFont val="Tahoma"/>
            <family val="2"/>
          </rPr>
          <t>Seleccionar el % del alimento ocupado en la dieta en % de MS. Seleccionar el valor de la lista</t>
        </r>
      </text>
    </comment>
    <comment ref="J343" authorId="0" shapeId="0" xr:uid="{45AFFB86-97F2-4114-A17A-50CD3920A536}">
      <text>
        <r>
          <rPr>
            <b/>
            <sz val="9"/>
            <color indexed="81"/>
            <rFont val="Tahoma"/>
            <family val="2"/>
          </rPr>
          <t>Seleccionar el % del alimento ocupado en la dieta en % de MS. Seleccionar el valor de la lista</t>
        </r>
      </text>
    </comment>
    <comment ref="F345" authorId="0" shapeId="0" xr:uid="{F8630E8D-FE32-4482-B135-BAA0525DA409}">
      <text>
        <r>
          <rPr>
            <b/>
            <sz val="9"/>
            <color indexed="81"/>
            <rFont val="Tahoma"/>
            <family val="2"/>
          </rPr>
          <t>Ingresar kg totales en números enteros.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santi</author>
  </authors>
  <commentList>
    <comment ref="J11" authorId="0" shapeId="0" xr:uid="{FDE9DB48-37EA-495C-8787-A1E88CFB03B7}">
      <text>
        <r>
          <rPr>
            <b/>
            <sz val="9"/>
            <color indexed="81"/>
            <rFont val="Tahoma"/>
            <family val="2"/>
          </rPr>
          <t xml:space="preserve">Dato formuleado distinto por dato ser negativo.
</t>
        </r>
      </text>
    </comment>
    <comment ref="K11" authorId="0" shapeId="0" xr:uid="{3D9BE749-4FE4-4B4B-A219-5113EF7D06F9}">
      <text>
        <r>
          <rPr>
            <b/>
            <sz val="9"/>
            <color indexed="81"/>
            <rFont val="Tahoma"/>
            <family val="2"/>
          </rPr>
          <t xml:space="preserve">Dato formuleado distinto por dato ser negativo.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santi</author>
  </authors>
  <commentList>
    <comment ref="J11" authorId="0" shapeId="0" xr:uid="{826D02BB-A49D-4C4F-ACB9-CDDE440C77C2}">
      <text>
        <r>
          <rPr>
            <b/>
            <sz val="9"/>
            <color indexed="81"/>
            <rFont val="Tahoma"/>
            <family val="2"/>
          </rPr>
          <t xml:space="preserve">Dato formuleado distinto por dato ser negativo.
</t>
        </r>
      </text>
    </comment>
    <comment ref="K11" authorId="0" shapeId="0" xr:uid="{258A5DB6-4FCA-42DD-919D-4A68A27BDF99}">
      <text>
        <r>
          <rPr>
            <b/>
            <sz val="9"/>
            <color indexed="81"/>
            <rFont val="Tahoma"/>
            <family val="2"/>
          </rPr>
          <t xml:space="preserve">Dato formuleado distinto por dato ser negativo.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<sst xmlns="http://schemas.openxmlformats.org/spreadsheetml/2006/main" count="5836" uniqueCount="3354">
  <si>
    <t>Puntos a tener en cuenta antes de comenzar a completar las Gestiones Productivas Ganaderas:</t>
  </si>
  <si>
    <t xml:space="preserve">Solo se deberá utilizar este archivo Excel. </t>
  </si>
  <si>
    <t xml:space="preserve">CUIC de la empresa </t>
  </si>
  <si>
    <t>Región</t>
  </si>
  <si>
    <t>CREA</t>
  </si>
  <si>
    <t>NOA</t>
  </si>
  <si>
    <t>Columna1</t>
  </si>
  <si>
    <t xml:space="preserve">Modelo productivo </t>
  </si>
  <si>
    <t xml:space="preserve">Ciclo Completo </t>
  </si>
  <si>
    <t xml:space="preserve">Cría </t>
  </si>
  <si>
    <t xml:space="preserve">Recría </t>
  </si>
  <si>
    <t>Invernada de compra</t>
  </si>
  <si>
    <t xml:space="preserve">Feedlot </t>
  </si>
  <si>
    <t>Cabaña</t>
  </si>
  <si>
    <t>Otro</t>
  </si>
  <si>
    <t xml:space="preserve">Nombre del establecimiento </t>
  </si>
  <si>
    <t>Georreferencia del establecimiento</t>
  </si>
  <si>
    <t xml:space="preserve">Superficie y recursos forrajeros del establecimiento </t>
  </si>
  <si>
    <t>https://www.crea.org.ar/ng-empresarial-plataforma/</t>
  </si>
  <si>
    <t>Superficie en agricultura</t>
  </si>
  <si>
    <t xml:space="preserve">Producción de carne </t>
  </si>
  <si>
    <t>kg totales</t>
  </si>
  <si>
    <t>Stock medio del establecimiento</t>
  </si>
  <si>
    <t>cabezas</t>
  </si>
  <si>
    <t>Carga media del establecimiento</t>
  </si>
  <si>
    <t>Indique cuánto personal operativo estuvo asignado a la ganadería.</t>
  </si>
  <si>
    <t>Kg producidos por persona</t>
  </si>
  <si>
    <t xml:space="preserve">Eficiencia de stock </t>
  </si>
  <si>
    <t xml:space="preserve">Indicadores de cría </t>
  </si>
  <si>
    <t>%</t>
  </si>
  <si>
    <t>% de vacas preñadas (sobre vientres entorados)</t>
  </si>
  <si>
    <t>% de vacas paridas (sobre vientres entorados)</t>
  </si>
  <si>
    <t>% de terneros destetados (sobre vientres entorados)</t>
  </si>
  <si>
    <t>Edad de vaquillonas al primer servicio</t>
  </si>
  <si>
    <t>meses</t>
  </si>
  <si>
    <t>Peso medio al destete</t>
  </si>
  <si>
    <t xml:space="preserve">No llevo el dato </t>
  </si>
  <si>
    <t>kg/cab</t>
  </si>
  <si>
    <t xml:space="preserve">Enero </t>
  </si>
  <si>
    <t>Febrero</t>
  </si>
  <si>
    <t>Marzo</t>
  </si>
  <si>
    <t>Abril</t>
  </si>
  <si>
    <t>Mayo</t>
  </si>
  <si>
    <t>Junio</t>
  </si>
  <si>
    <t>Julio</t>
  </si>
  <si>
    <t>Agosto</t>
  </si>
  <si>
    <t>Septiembre</t>
  </si>
  <si>
    <t>Octubre</t>
  </si>
  <si>
    <t>Noviembre</t>
  </si>
  <si>
    <t>Diciembre</t>
  </si>
  <si>
    <t>No se realiza</t>
  </si>
  <si>
    <t>mes de inicio</t>
  </si>
  <si>
    <t>Fecha inicio entore principal</t>
  </si>
  <si>
    <t>Fecha inicio entore alternativo</t>
  </si>
  <si>
    <t xml:space="preserve">Mortandad del establecimiento </t>
  </si>
  <si>
    <t>Suplementación en la cría</t>
  </si>
  <si>
    <t>x</t>
  </si>
  <si>
    <t>Mortandad en la cría</t>
  </si>
  <si>
    <t xml:space="preserve">Registro de producción de carne en la recría y engorde a pasto </t>
  </si>
  <si>
    <t>Recría y engorde a pasto sin discriminar la producción por etapas</t>
  </si>
  <si>
    <t>Recría y engorde a pasto y registro discriminando  producción por etapas</t>
  </si>
  <si>
    <t>Solo hago recría a pasto</t>
  </si>
  <si>
    <t xml:space="preserve">Solo hago engorde a pasto </t>
  </si>
  <si>
    <t>No hago recría y/o engorde a pasto</t>
  </si>
  <si>
    <t>Recría a pasto</t>
  </si>
  <si>
    <t>dias</t>
  </si>
  <si>
    <t>Engorde a pasto</t>
  </si>
  <si>
    <t>Categoría recriada</t>
  </si>
  <si>
    <t>Macho mayoritariamente</t>
  </si>
  <si>
    <t>Hembra mayoritariamente</t>
  </si>
  <si>
    <t>Macho y hembra en prop. Similares</t>
  </si>
  <si>
    <t xml:space="preserve">Peso promedio entrada recría </t>
  </si>
  <si>
    <t>121 a 160</t>
  </si>
  <si>
    <t>161 a 200</t>
  </si>
  <si>
    <t>201 a 240</t>
  </si>
  <si>
    <t>&gt; a 240</t>
  </si>
  <si>
    <t>&lt; a 120</t>
  </si>
  <si>
    <t>&lt; a 220</t>
  </si>
  <si>
    <t>221 a 280</t>
  </si>
  <si>
    <t>281 a 340</t>
  </si>
  <si>
    <t>&gt; a 340</t>
  </si>
  <si>
    <t>Peso promedio de salida de la recría</t>
  </si>
  <si>
    <t>Campo natural</t>
  </si>
  <si>
    <t>Monte</t>
  </si>
  <si>
    <t>Praderas perennes</t>
  </si>
  <si>
    <t xml:space="preserve">Verdeos de invierno </t>
  </si>
  <si>
    <t xml:space="preserve">Verdeos de verano </t>
  </si>
  <si>
    <t>Diferido</t>
  </si>
  <si>
    <t xml:space="preserve">Recurso Forrajero </t>
  </si>
  <si>
    <t>No se suplementa</t>
  </si>
  <si>
    <t>&lt; a 20%</t>
  </si>
  <si>
    <t>20 a 40%</t>
  </si>
  <si>
    <t>40 a 60%</t>
  </si>
  <si>
    <t>60 a 80%</t>
  </si>
  <si>
    <t>&gt; a 80%</t>
  </si>
  <si>
    <t>Suplementación de la recría</t>
  </si>
  <si>
    <t>&lt; a 160</t>
  </si>
  <si>
    <t>240 a 300</t>
  </si>
  <si>
    <t>300 a 360</t>
  </si>
  <si>
    <t>360 a 400</t>
  </si>
  <si>
    <t>&gt; a 400</t>
  </si>
  <si>
    <t>Peso entrada engorde</t>
  </si>
  <si>
    <t xml:space="preserve">&lt; a 320 </t>
  </si>
  <si>
    <t>321 a 380</t>
  </si>
  <si>
    <t>381 a 440</t>
  </si>
  <si>
    <t>441 a 500</t>
  </si>
  <si>
    <t>&gt; a 500</t>
  </si>
  <si>
    <t>Peso de salida engorde</t>
  </si>
  <si>
    <t>De realizar ambas actividades y no estár discriminado, completar directamente en engorde a pasto.</t>
  </si>
  <si>
    <t>Recría a corral</t>
  </si>
  <si>
    <t>Macho y hembra en proporciones similares</t>
  </si>
  <si>
    <t>Macho mayoritariamente, con engorde de vacas</t>
  </si>
  <si>
    <t>Hembra mayoritariamente, con engorde de vacas</t>
  </si>
  <si>
    <t>Macho y hembra en prop. similares, con engorde de vacas</t>
  </si>
  <si>
    <t>Recría y engorde a corral y registro discriminando  producción por etapas</t>
  </si>
  <si>
    <t>Recría y engorde a corral sin discriminar la producción por etapas</t>
  </si>
  <si>
    <t>Solo hago recría a corral</t>
  </si>
  <si>
    <t xml:space="preserve">Solo hago engorde a corral </t>
  </si>
  <si>
    <t>No hago recría y/o engorde a corral</t>
  </si>
  <si>
    <t>Concentrado comercial</t>
  </si>
  <si>
    <t xml:space="preserve">Silos </t>
  </si>
  <si>
    <t>Rollos</t>
  </si>
  <si>
    <t>Pellets</t>
  </si>
  <si>
    <t>Otros</t>
  </si>
  <si>
    <t>Kgs totales de MS ofrecidos en la recría a corral</t>
  </si>
  <si>
    <t>Gestiones productivas ganaderas - información general del establecimiento</t>
  </si>
  <si>
    <t>ha</t>
  </si>
  <si>
    <t xml:space="preserve">Superficie total de la unidad de producción </t>
  </si>
  <si>
    <t>Superficie en ganadería con aptitud agrícola</t>
  </si>
  <si>
    <t>u$s/ha</t>
  </si>
  <si>
    <t>Superficie campo natural limpio</t>
  </si>
  <si>
    <t>Superficie de campo natural con monte</t>
  </si>
  <si>
    <t>Superficie de pasturas templadas en producción</t>
  </si>
  <si>
    <t xml:space="preserve">Superficie de pasturas templadas en implantación - implantadas en la campaña </t>
  </si>
  <si>
    <t>Superficie de promociones</t>
  </si>
  <si>
    <t>Superficie de pasturas megatérmicas en producción</t>
  </si>
  <si>
    <t>Superficie de pasturas megatérmicas en implantación - implantadas en la campaña</t>
  </si>
  <si>
    <t>Superficie de verdeos de invierno</t>
  </si>
  <si>
    <t>Superficie de verdeos de verano para consumo fresco o diferido</t>
  </si>
  <si>
    <t>Superficie de rastrojos de pastoreo y otros</t>
  </si>
  <si>
    <t>Superficie total de la unidad de producción</t>
  </si>
  <si>
    <t>Superficie ganadera efectiva</t>
  </si>
  <si>
    <t>kg/ha/año</t>
  </si>
  <si>
    <t>Producción de carne</t>
  </si>
  <si>
    <t>Carga media</t>
  </si>
  <si>
    <t>kg/persona operativa</t>
  </si>
  <si>
    <t>cab/año</t>
  </si>
  <si>
    <t>kg/ha</t>
  </si>
  <si>
    <t>GUAYACAN</t>
  </si>
  <si>
    <t>ARROYITO</t>
  </si>
  <si>
    <t>CAÑUELAS</t>
  </si>
  <si>
    <t>ALBERDI</t>
  </si>
  <si>
    <t>ANTA</t>
  </si>
  <si>
    <t>AMERICA</t>
  </si>
  <si>
    <t>AMEGHINO</t>
  </si>
  <si>
    <t>CAAZAPA</t>
  </si>
  <si>
    <t>CALEUCHE</t>
  </si>
  <si>
    <t>CASTELAR</t>
  </si>
  <si>
    <t>ACONCAGUA</t>
  </si>
  <si>
    <t>PALMARES</t>
  </si>
  <si>
    <t>GELAS</t>
  </si>
  <si>
    <t>BERMEJO</t>
  </si>
  <si>
    <t>BOLIVAR</t>
  </si>
  <si>
    <t>FORESTAL</t>
  </si>
  <si>
    <t>LANIN</t>
  </si>
  <si>
    <t>ASCENSION</t>
  </si>
  <si>
    <t>ARAUCO</t>
  </si>
  <si>
    <t>LUJAN</t>
  </si>
  <si>
    <t>MERCEDES</t>
  </si>
  <si>
    <t>CTE.N.OTAMENDI</t>
  </si>
  <si>
    <t>RAMAYON</t>
  </si>
  <si>
    <t>ESQUEL</t>
  </si>
  <si>
    <t>GUATRACHE</t>
  </si>
  <si>
    <t>CUENCA</t>
  </si>
  <si>
    <t>CALCHAQUI</t>
  </si>
  <si>
    <t>CARNERILLO</t>
  </si>
  <si>
    <t>QUIMILI</t>
  </si>
  <si>
    <t>CAROYA</t>
  </si>
  <si>
    <t>RENOVALES</t>
  </si>
  <si>
    <t>GALARZA</t>
  </si>
  <si>
    <t>DEFFERRARI</t>
  </si>
  <si>
    <t>BRAGADO</t>
  </si>
  <si>
    <t>ATREUCO</t>
  </si>
  <si>
    <t>MISIONES</t>
  </si>
  <si>
    <t>BARILOCHE</t>
  </si>
  <si>
    <t>PEHUENCHE</t>
  </si>
  <si>
    <t>AYACUCHO</t>
  </si>
  <si>
    <t>HUARPE</t>
  </si>
  <si>
    <t>CTALAMOCHITA</t>
  </si>
  <si>
    <t>SACHAYOJ</t>
  </si>
  <si>
    <t>GUALEGUAYCHU</t>
  </si>
  <si>
    <t>FRONTERA</t>
  </si>
  <si>
    <t>PERGAMINO</t>
  </si>
  <si>
    <t>CORRALERO</t>
  </si>
  <si>
    <t>VIEDMA</t>
  </si>
  <si>
    <t>SOVEN</t>
  </si>
  <si>
    <t>CABAÑAS</t>
  </si>
  <si>
    <t>SANAVIRONES</t>
  </si>
  <si>
    <t>ESQUINA</t>
  </si>
  <si>
    <t>FULTON</t>
  </si>
  <si>
    <t>SALTO</t>
  </si>
  <si>
    <t>ESPERANZA</t>
  </si>
  <si>
    <t>LAPRIDA</t>
  </si>
  <si>
    <t>URUNDAY</t>
  </si>
  <si>
    <t>GSIETE</t>
  </si>
  <si>
    <t>HENDERSON-DAIREAUX</t>
  </si>
  <si>
    <t>UTRACAN</t>
  </si>
  <si>
    <t>GALVEZ</t>
  </si>
  <si>
    <t>TINTINA</t>
  </si>
  <si>
    <t>CHIMIRAY</t>
  </si>
  <si>
    <t>RAFAELA</t>
  </si>
  <si>
    <t>OLAVARRIA</t>
  </si>
  <si>
    <t>PAYUBRE</t>
  </si>
  <si>
    <t>INFOSURA</t>
  </si>
  <si>
    <t>LEZAMA</t>
  </si>
  <si>
    <t>ÑANDUBAY</t>
  </si>
  <si>
    <t>MONTOYA</t>
  </si>
  <si>
    <t>MAIPU</t>
  </si>
  <si>
    <t>RANQUELES</t>
  </si>
  <si>
    <t>MBARETE</t>
  </si>
  <si>
    <t>NOGOYA</t>
  </si>
  <si>
    <t>LINCOLN</t>
  </si>
  <si>
    <t>VENTANIA</t>
  </si>
  <si>
    <t>YUNGAS</t>
  </si>
  <si>
    <t>MONTE</t>
  </si>
  <si>
    <t>VICTORIA</t>
  </si>
  <si>
    <t>ROSARIO</t>
  </si>
  <si>
    <t>TOTORAL</t>
  </si>
  <si>
    <t>VILLAGUAY</t>
  </si>
  <si>
    <t>TANDIL</t>
  </si>
  <si>
    <t>TEGUA</t>
  </si>
  <si>
    <t>TEJEDOR</t>
  </si>
  <si>
    <t>VALLIMANCA</t>
  </si>
  <si>
    <t>TEODELINA</t>
  </si>
  <si>
    <t>Centro</t>
  </si>
  <si>
    <t>Este</t>
  </si>
  <si>
    <t>Oeste</t>
  </si>
  <si>
    <t>Paraguay</t>
  </si>
  <si>
    <t>Patagonia</t>
  </si>
  <si>
    <t>Sudeste</t>
  </si>
  <si>
    <t>Sudoeste</t>
  </si>
  <si>
    <t>LitoralNorte</t>
  </si>
  <si>
    <t>LitoralSur</t>
  </si>
  <si>
    <t>MarySierras</t>
  </si>
  <si>
    <t>OesteArenoso</t>
  </si>
  <si>
    <t>VallesCordilleranos</t>
  </si>
  <si>
    <t>NortedeBuenosAires</t>
  </si>
  <si>
    <t>ChacoSantiagueno</t>
  </si>
  <si>
    <t>NortedeSantaFe</t>
  </si>
  <si>
    <t>SantaFeCentro</t>
  </si>
  <si>
    <t>SurdeSantaFe</t>
  </si>
  <si>
    <t>Semiarida</t>
  </si>
  <si>
    <t>BALCARCE</t>
  </si>
  <si>
    <t>A partir de esta planilla procederemos a recopilar las Gestiones Productivas Ganaderas CREA.</t>
  </si>
  <si>
    <t>Latitud</t>
  </si>
  <si>
    <t>Longitud</t>
  </si>
  <si>
    <t>Para poder visualizar los resultados de su empresa, a través de la Web interactiva (www.datos.crea.org.ar), deberá indicar cual es su CUIC: Código Único de Identificación CREA.</t>
  </si>
  <si>
    <t>El fin de utilizar el cuic y no el nombre de la empresa, es facilitar la trazabilidad de los datos al unificar la nomenclatura.</t>
  </si>
  <si>
    <t xml:space="preserve">   Σ(Superficie de recurso utilizado x meses de ocupación) / 12 meses</t>
  </si>
  <si>
    <t>La superficie efectiva es la sumatoria de la superficie de cada recurso forrajero utilizado para la actividad ganadera, ponderado por el tiempo que estuvo asignado</t>
  </si>
  <si>
    <r>
      <t xml:space="preserve">Por dudas sobre los criterios, </t>
    </r>
    <r>
      <rPr>
        <b/>
        <sz val="11"/>
        <color theme="1"/>
        <rFont val="Calibri"/>
        <family val="2"/>
        <scheme val="minor"/>
      </rPr>
      <t xml:space="preserve">consultar el manual de Normas de gestión CREA </t>
    </r>
    <r>
      <rPr>
        <sz val="11"/>
        <color theme="1"/>
        <rFont val="Calibri"/>
        <family val="2"/>
        <scheme val="minor"/>
      </rPr>
      <t xml:space="preserve">que ejemplifica y establece la forma de considerar cada particularidad. </t>
    </r>
  </si>
  <si>
    <t>Stock medio</t>
  </si>
  <si>
    <t>Carga media (kg)</t>
  </si>
  <si>
    <r>
      <t xml:space="preserve">Cada miembro CREA tiene asignado un CUIC. </t>
    </r>
    <r>
      <rPr>
        <b/>
        <sz val="10"/>
        <color rgb="FF000000"/>
        <rFont val="Calibri"/>
        <family val="2"/>
        <scheme val="minor"/>
      </rPr>
      <t>Si no conoce el suyo, solicitarlo al asesor del grupo o coordinador.</t>
    </r>
    <r>
      <rPr>
        <sz val="10"/>
        <color theme="1"/>
        <rFont val="Calibri"/>
        <family val="2"/>
        <scheme val="minor"/>
      </rPr>
      <t xml:space="preserve"> Por cualquier otra duda comunicarse con atención a socios: jllambias@crea.org.ar</t>
    </r>
  </si>
  <si>
    <r>
      <t xml:space="preserve">Por cada CUIC puede existir más de un establecimiento. Los </t>
    </r>
    <r>
      <rPr>
        <b/>
        <sz val="10"/>
        <color theme="1"/>
        <rFont val="Calibri"/>
        <family val="2"/>
        <scheme val="minor"/>
      </rPr>
      <t>datos son relevados por establecimiento</t>
    </r>
    <r>
      <rPr>
        <sz val="10"/>
        <color theme="1"/>
        <rFont val="Calibri"/>
        <family val="2"/>
        <scheme val="minor"/>
      </rPr>
      <t xml:space="preserve">, no por empresa. Es decir, por cada CUIC se pueden comlpetar tantos formularios como sea necesario. </t>
    </r>
  </si>
  <si>
    <t>Si hay meses de stock cero (0) deben incluirse al momento de cálculo.</t>
  </si>
  <si>
    <t>En las empresas con cría, contabilizar los terneros desde el nacimiento.</t>
  </si>
  <si>
    <t>(Cab jul + Cab ago  + Cab xmes + Cab jun)/ 12 meses</t>
  </si>
  <si>
    <t>(kg jul + kg ago + kg sep + kg xmes + kg jun)/12 meses</t>
  </si>
  <si>
    <t>Si hay meses de carga cero (0) deben incluirse como tal al momento de cálculo.</t>
  </si>
  <si>
    <r>
      <t>Completar carga en kilos medios totales -</t>
    </r>
    <r>
      <rPr>
        <b/>
        <sz val="14"/>
        <color rgb="FFFF0000"/>
        <rFont val="Calibri"/>
        <family val="2"/>
        <scheme val="minor"/>
      </rPr>
      <t xml:space="preserve"> NO COMPLETAR EN KG/HA.</t>
    </r>
  </si>
  <si>
    <r>
      <t>Completar stock en cabezas medias totales -</t>
    </r>
    <r>
      <rPr>
        <b/>
        <sz val="14"/>
        <color rgb="FFFF0000"/>
        <rFont val="Calibri"/>
        <family val="2"/>
        <scheme val="minor"/>
      </rPr>
      <t xml:space="preserve"> NO COMPLETAR EN CAB/HA.</t>
    </r>
  </si>
  <si>
    <r>
      <rPr>
        <b/>
        <u/>
        <sz val="14"/>
        <color theme="0"/>
        <rFont val="Calibri"/>
        <family val="2"/>
        <scheme val="minor"/>
      </rPr>
      <t>Importante:</t>
    </r>
    <r>
      <rPr>
        <b/>
        <sz val="14"/>
        <color theme="0"/>
        <rFont val="Calibri"/>
        <family val="2"/>
        <scheme val="minor"/>
      </rPr>
      <t xml:space="preserve"> La caracterización es genérica, y responde a agrupar sistemas similares sobre los que luego se realizará la comparación</t>
    </r>
  </si>
  <si>
    <t>% de preñez</t>
  </si>
  <si>
    <t>% de destete</t>
  </si>
  <si>
    <t>% de parición</t>
  </si>
  <si>
    <r>
      <t>Atención</t>
    </r>
    <r>
      <rPr>
        <b/>
        <sz val="11"/>
        <color theme="0"/>
        <rFont val="Calibri"/>
        <family val="2"/>
        <scheme val="minor"/>
      </rPr>
      <t>:</t>
    </r>
    <r>
      <rPr>
        <sz val="11"/>
        <color theme="0"/>
        <rFont val="Calibri"/>
        <family val="2"/>
        <scheme val="minor"/>
      </rPr>
      <t xml:space="preserve"> los índices reproductivos se calculan siempre sobre el </t>
    </r>
    <r>
      <rPr>
        <b/>
        <sz val="11"/>
        <color theme="0"/>
        <rFont val="Calibri"/>
        <family val="2"/>
        <scheme val="minor"/>
      </rPr>
      <t>número de vientres en servicio.</t>
    </r>
  </si>
  <si>
    <t>Datos para calcular los índices reproductivos</t>
  </si>
  <si>
    <t>Cantidad de vacas servidas</t>
  </si>
  <si>
    <t>Cantidad de vaquillonas servidas</t>
  </si>
  <si>
    <t>Cantidad de vaquillonas preñadas</t>
  </si>
  <si>
    <t>Cantidad de vacas preñadas</t>
  </si>
  <si>
    <t>Cantidad de vientres servidos</t>
  </si>
  <si>
    <t>% de preñez de la vaca</t>
  </si>
  <si>
    <t>% de preñez de la vaquillona</t>
  </si>
  <si>
    <t>Datos a cargar en en formulario</t>
  </si>
  <si>
    <t>Vientres preñados x100%/vientres servidos</t>
  </si>
  <si>
    <t>Vientres paridos x100% /vientres servidos</t>
  </si>
  <si>
    <t>Terneros destetados x100%/vientres servidos</t>
  </si>
  <si>
    <t>Indicadores fisicos productivos (contempla todos los animales del establecimiento)</t>
  </si>
  <si>
    <t xml:space="preserve">Notas aclaratorias y planillas de soporte </t>
  </si>
  <si>
    <t>N de columna</t>
  </si>
  <si>
    <t>Sin dato</t>
  </si>
  <si>
    <t>N de fila titulo</t>
  </si>
  <si>
    <t>N de fila dato</t>
  </si>
  <si>
    <t>Planilla</t>
  </si>
  <si>
    <t>Indique la Región a la que pertenece</t>
  </si>
  <si>
    <t>CREA COMPILADO</t>
  </si>
  <si>
    <t>Ingrese el nombre del establecimiento.</t>
  </si>
  <si>
    <t>Ingrese el correo electrónico donde desea recibir la devolución individual de los resultados de su establecimiento, comparados con los resultados zonales y del Movimiento CREA.</t>
  </si>
  <si>
    <t>Superficie total de la unidad de producción (Ha)</t>
  </si>
  <si>
    <t>Superficie ganadera efectiva (Ha)</t>
  </si>
  <si>
    <t>Superficie en agricultura (Ha)</t>
  </si>
  <si>
    <t>Superficie campo natural limpio (Ha)</t>
  </si>
  <si>
    <t>Superficie de campo natural con monte (Ha)</t>
  </si>
  <si>
    <t>Superficie de pasturas templadas en producción (Ha)</t>
  </si>
  <si>
    <t>Superficie de pasturas templadas en implantación (Ha)</t>
  </si>
  <si>
    <t>Tiempo ocupado por la pastura en implantación dentro del ejercicio. Este dato permitirá calcular las hectáreas efectivas asignadas a dicho recurso según las Normas CREA</t>
  </si>
  <si>
    <t>Superficie de pasturas megatérmicas en producción (Ha)</t>
  </si>
  <si>
    <t>Superficie de pasturas megatérmicas en implantación (Ha)</t>
  </si>
  <si>
    <t>Tiempo ocupado por la pastura megatérmica en implantación dentro del ejercicio. Este dato permitirá calcular las hectáreas efectivas asignadas a dicho recurso según las Normas CREA</t>
  </si>
  <si>
    <t>Superficie de promociones (Ha)</t>
  </si>
  <si>
    <t>Superficie sembrada con verdeos de invierno (Ha)</t>
  </si>
  <si>
    <t>Tiempo ocupado por los verdeos de invierno. Este dato permitirá calcular las hectáreas efectivas asignadas a dicho recurso según las Normas CREA</t>
  </si>
  <si>
    <t>Superficie sembrada con verdeos de verano y diferidos (Ha)</t>
  </si>
  <si>
    <t>Tiempo ocupado por verdeo de verano y diferido. Este dato permitirá calcular las hectáreas efectivas asignadas a dicho recurso según las Normas CREA</t>
  </si>
  <si>
    <t>Superficie de rastrojos y otros utilizados para ganadería en el ejercicio (Ha)</t>
  </si>
  <si>
    <t>Tiempo ocupado en los rastrojos u otro recurso. Este dato permitirá calcular las hectáreas efectivas asignadas a dicho recurso según las Normas CREA</t>
  </si>
  <si>
    <t>% de la superficie en ganadería con aptitud agrícola</t>
  </si>
  <si>
    <t>Ingrese un valor estimativo de mercado de la superficie donde está realizando la ganadería (u$s/ha).
CARGAR SÓLO NÚMEROS, VALOR POR HECTÁREA EN U$S</t>
  </si>
  <si>
    <t>Defina el sistema productivo de su establecimiento.</t>
  </si>
  <si>
    <t>Producción de carne total del establecimiento en el ejercicio (kilos totales).</t>
  </si>
  <si>
    <t>Stock medio del establecimiento (cab)</t>
  </si>
  <si>
    <t>Carga media en kg totales</t>
  </si>
  <si>
    <t>Indique el porcentaje del rodeo de vacas del servicio 16´con Inseminación Artificial IA</t>
  </si>
  <si>
    <t>Indique el porcentaje del rodeo de vaquillonas del servicio 16´con Inseminación Artificial IA</t>
  </si>
  <si>
    <t>Peso medio del destete 2018 (kg/cab)</t>
  </si>
  <si>
    <t>Edad promedio al destete 2018. Si hubo diferentes destetes, poner una edad promedio.</t>
  </si>
  <si>
    <t>Edad de las vaquillonas al primer servicio</t>
  </si>
  <si>
    <t>Mes de inicio de entore para el servicio principal y el servicio alternativo</t>
  </si>
  <si>
    <t>Duración para el servicio principal y el servicio alternativo</t>
  </si>
  <si>
    <t>¿Utiliza suplementación en la cría? Marque el alimento si corresponde</t>
  </si>
  <si>
    <t>Mortandad del establecimiento (%) 
Cálculo de mortandad = (número de cabezas muertas/stock medio) * 100</t>
  </si>
  <si>
    <t>Mortandad de la recría y engorde a campo (%) 
Cálculo de mortandad = (número de cabezas muertas/cabezas ingresadas) * 100</t>
  </si>
  <si>
    <t>Peso promedio de entrada de la recría (kg/cab)</t>
  </si>
  <si>
    <t>Principal recurso forrajero utilizado en la recría</t>
  </si>
  <si>
    <t>Suplementación de la recría (% de MS de la dieta aportada por suplemento)</t>
  </si>
  <si>
    <t>Duración de la recría.
Días que duró la recría dentro del ejercicio CREA.</t>
  </si>
  <si>
    <t>Producción de carne (en kg totales) de la actividad Recría</t>
  </si>
  <si>
    <t>Stock medio de la recría
&lt;small&gt; Cálculo: Promedio de los valores de stock mensuales en cabezas para el ejercicio. Los meses sin stock, deben ncluirse con valores cero para el promedio.&lt;/small&gt;</t>
  </si>
  <si>
    <t>Carga media en kilos
&lt;small&gt;Cálculo: Promedio de los kilos mensuales en cabezas para el ejercicio. Los meses con carga en kilos igual a cero, deben incluirse en el promedio. &lt;/small&gt;</t>
  </si>
  <si>
    <t>Categoría de engorde a corral</t>
  </si>
  <si>
    <t>CUIC</t>
  </si>
  <si>
    <t>Vientres entorados en la campaña 18-19 (Servicio 18´)</t>
  </si>
  <si>
    <t>Duración servicio principal</t>
  </si>
  <si>
    <t>Duración servicio alternativo</t>
  </si>
  <si>
    <t>Registro de producción de carne en la recría y engorde a pasto</t>
  </si>
  <si>
    <t>$A$1:$P$500</t>
  </si>
  <si>
    <t>No llevo el dato</t>
  </si>
  <si>
    <t>Una vez completada la planilla, enviarla por correo a ganaderia@crea.org.ar, nombrando el archivo con el CUIC de la empresa. En el caso de que para un mismo CUIC corresponda más de un establecimiento guardarlo con el número de CUIC separados con un guión con las siglas del nombre establecimiento. Ejemplo: CEN200000M - LN y CEN200000M - SA.</t>
  </si>
  <si>
    <r>
      <t xml:space="preserve">Este espacio solo sirve para el calculo de indicadores parciales, </t>
    </r>
    <r>
      <rPr>
        <b/>
        <sz val="12"/>
        <color theme="1"/>
        <rFont val="Calibri"/>
        <family val="2"/>
        <scheme val="minor"/>
      </rPr>
      <t>NO se carga el dato en este espacio</t>
    </r>
    <r>
      <rPr>
        <sz val="12"/>
        <color theme="1"/>
        <rFont val="Calibri"/>
        <family val="2"/>
        <scheme val="minor"/>
      </rPr>
      <t>, sino hacerlo en los espacios en blanco hacia la izquierda.</t>
    </r>
  </si>
  <si>
    <t>Engorde a corral</t>
  </si>
  <si>
    <t>Stock inicial</t>
  </si>
  <si>
    <t>Kg</t>
  </si>
  <si>
    <t>Egresos Kg/cab</t>
  </si>
  <si>
    <t>ADPV kg/cab</t>
  </si>
  <si>
    <t>Total</t>
  </si>
  <si>
    <t>mm</t>
  </si>
  <si>
    <t>Total de ingresos en cabezas del ejercicio</t>
  </si>
  <si>
    <t>Total ingresos en kg del ejercicio</t>
  </si>
  <si>
    <t>Producción de Carne</t>
  </si>
  <si>
    <t xml:space="preserve">Carga media de la recría (kg) </t>
  </si>
  <si>
    <t>Stock medio de la recría (cab)</t>
  </si>
  <si>
    <t>Producción de carne  en kg totales</t>
  </si>
  <si>
    <t xml:space="preserve">Alimento </t>
  </si>
  <si>
    <t>Granos</t>
  </si>
  <si>
    <t>% de dieta en MS</t>
  </si>
  <si>
    <t xml:space="preserve">% de dieta MS </t>
  </si>
  <si>
    <t>Dieta utilizada en la recría a corral</t>
  </si>
  <si>
    <t>Total de egresos en cabezas del ejercicio</t>
  </si>
  <si>
    <t>Total de egresos en kg del ejercicio</t>
  </si>
  <si>
    <t>Promedio ADPV en kg/cab</t>
  </si>
  <si>
    <t>Stock (cab)</t>
  </si>
  <si>
    <t>Stock (kg)</t>
  </si>
  <si>
    <t>Egresos (cab)</t>
  </si>
  <si>
    <t>Egresos (kg)</t>
  </si>
  <si>
    <t>Ingresos (kg/cab)</t>
  </si>
  <si>
    <t>Ingresos (cab)</t>
  </si>
  <si>
    <t>Ingresos (kg)</t>
  </si>
  <si>
    <t>Cantidad de ciclos de engorde a corral</t>
  </si>
  <si>
    <t>Grano (kg)</t>
  </si>
  <si>
    <t>Silo (kg)</t>
  </si>
  <si>
    <t>Supl. Mineral (kg)</t>
  </si>
  <si>
    <t>Rollo/heno (kg)</t>
  </si>
  <si>
    <t>Supl. Proteica (kg)</t>
  </si>
  <si>
    <t>Alimento comprado</t>
  </si>
  <si>
    <t>Peso promedio de entrada (kg/cab)</t>
  </si>
  <si>
    <t>Peso promedio de salida (kg/cab)</t>
  </si>
  <si>
    <t>El dato de georreferencia es solicitado para poder asignar productividad forrajera, calcular eficiencias productivas y estimar la huella de carbono del establecimiento. Se solicita completar con un dato estimado</t>
  </si>
  <si>
    <t>Superficie de ocupación por recurso</t>
  </si>
  <si>
    <t>Tiempo de ocupación por recurso</t>
  </si>
  <si>
    <t>Pasturas templadas en implantación</t>
  </si>
  <si>
    <t>Pasturas megatérmicas en implantación</t>
  </si>
  <si>
    <t>Verdeos de invierno</t>
  </si>
  <si>
    <t>Rastrojos de pastoreo y otros</t>
  </si>
  <si>
    <t>EdadDestete</t>
  </si>
  <si>
    <t>Cabezas totales</t>
  </si>
  <si>
    <t>kg/cab stock inicial</t>
  </si>
  <si>
    <t xml:space="preserve">Si </t>
  </si>
  <si>
    <t>No</t>
  </si>
  <si>
    <t xml:space="preserve">No </t>
  </si>
  <si>
    <t>No corresponde</t>
  </si>
  <si>
    <t>EdadVaquillonas</t>
  </si>
  <si>
    <t>Correo electrónico del miembro CREA</t>
  </si>
  <si>
    <t>Correo electrónico del asesor CREA</t>
  </si>
  <si>
    <t>Codigo del ítem</t>
  </si>
  <si>
    <t>Ingrese el correo electrónico del asesor para recibir la devolución individual de los resultados de su establecimiento, comparados con los resultados zonales y del Movimiento CREA.</t>
  </si>
  <si>
    <t>Georreferencia - Latitud</t>
  </si>
  <si>
    <t>Georreferencia - Longitud</t>
  </si>
  <si>
    <t>Precipitaciones</t>
  </si>
  <si>
    <t>Inventario inicial: Stock bovino en cabezas al 1 de julio de 2019 (incluye terneros al pie)</t>
  </si>
  <si>
    <t>Inventario final: Stock bovino en cabezas al 30 de junio de 2020 (incluye terneros al pie)</t>
  </si>
  <si>
    <t>Cantidad de vientres preñados</t>
  </si>
  <si>
    <t>Cantidad de vientres paridos</t>
  </si>
  <si>
    <t>Cantidad de terneros destetados</t>
  </si>
  <si>
    <t xml:space="preserve">Indicadores para corroborar </t>
  </si>
  <si>
    <t xml:space="preserve">Producción de recría e invernada a pasto </t>
  </si>
  <si>
    <t>Movimientos a considerar</t>
  </si>
  <si>
    <t>0 a 10%</t>
  </si>
  <si>
    <t>10 a 20%</t>
  </si>
  <si>
    <t>20 a 30%</t>
  </si>
  <si>
    <t>30 a 40%</t>
  </si>
  <si>
    <t>40 a 50%</t>
  </si>
  <si>
    <t>50 a 60%</t>
  </si>
  <si>
    <t>60 a 70%</t>
  </si>
  <si>
    <t>80 a 90%</t>
  </si>
  <si>
    <t>70 a 80%</t>
  </si>
  <si>
    <t>90 a 100%</t>
  </si>
  <si>
    <t>Campo natural con monte</t>
  </si>
  <si>
    <t>Esta tabla resume los indicadores productivos para las recrías a campo. Completar los espacios en blanco. Si hay meses sin ingresos o egresos poner el valor cero (0)</t>
  </si>
  <si>
    <t>Precipitaciones acumuladas en el ejercicio</t>
  </si>
  <si>
    <t>No hay</t>
  </si>
  <si>
    <t xml:space="preserve">Kgs de alimento </t>
  </si>
  <si>
    <t>Producción de carne en kg totales</t>
  </si>
  <si>
    <t>Categoría de engorde a pasto</t>
  </si>
  <si>
    <t>Cantidad de ciclos de engorde a pasto</t>
  </si>
  <si>
    <t>Categoría de recría a corral</t>
  </si>
  <si>
    <t>Cantidad de ciclos de recría a corral</t>
  </si>
  <si>
    <t>Días de ocupación del corral con destino a recría</t>
  </si>
  <si>
    <t xml:space="preserve">Duración del ciclo </t>
  </si>
  <si>
    <t>Compras</t>
  </si>
  <si>
    <t>Inventario inicial</t>
  </si>
  <si>
    <t>Ventas</t>
  </si>
  <si>
    <t>Mortandad</t>
  </si>
  <si>
    <t>Inventario final</t>
  </si>
  <si>
    <t>Eficiencia de stock</t>
  </si>
  <si>
    <t>ADPV medio</t>
  </si>
  <si>
    <t>GPV</t>
  </si>
  <si>
    <t>cab</t>
  </si>
  <si>
    <t>Kg/cab/ciclo</t>
  </si>
  <si>
    <r>
      <t xml:space="preserve">NIVEL 3: consignar los </t>
    </r>
    <r>
      <rPr>
        <u/>
        <sz val="22"/>
        <color theme="1"/>
        <rFont val="Calibri"/>
        <family val="2"/>
        <scheme val="minor"/>
      </rPr>
      <t>movimientos mensuales</t>
    </r>
    <r>
      <rPr>
        <sz val="22"/>
        <color theme="1"/>
        <rFont val="Calibri"/>
        <family val="2"/>
        <scheme val="minor"/>
      </rPr>
      <t xml:space="preserve"> de ingresos y egresos de cabezas y peso vivo.</t>
    </r>
  </si>
  <si>
    <r>
      <t xml:space="preserve">NIVEL 2: consignar los </t>
    </r>
    <r>
      <rPr>
        <u/>
        <sz val="22"/>
        <color theme="1"/>
        <rFont val="Calibri"/>
        <family val="2"/>
        <scheme val="minor"/>
      </rPr>
      <t>movimientos por ciclo</t>
    </r>
    <r>
      <rPr>
        <sz val="22"/>
        <color theme="1"/>
        <rFont val="Calibri"/>
        <family val="2"/>
        <scheme val="minor"/>
      </rPr>
      <t xml:space="preserve"> de ingresos y egresos de cabezas y peso vivo.</t>
    </r>
  </si>
  <si>
    <r>
      <t xml:space="preserve">NIVEL 1: consignar </t>
    </r>
    <r>
      <rPr>
        <u/>
        <sz val="22"/>
        <color theme="1"/>
        <rFont val="Calibri"/>
        <family val="2"/>
        <scheme val="minor"/>
      </rPr>
      <t>los valores de los indicadores</t>
    </r>
    <r>
      <rPr>
        <sz val="22"/>
        <color theme="1"/>
        <rFont val="Calibri"/>
        <family val="2"/>
        <scheme val="minor"/>
      </rPr>
      <t xml:space="preserve"> solicitados.</t>
    </r>
  </si>
  <si>
    <t>Compras, traslados y cesiones</t>
  </si>
  <si>
    <t>Cesiones  ingresos</t>
  </si>
  <si>
    <t>Traslados egresos</t>
  </si>
  <si>
    <t>Cesiones egresos</t>
  </si>
  <si>
    <t>Traslados ingresos</t>
  </si>
  <si>
    <t>Duración del ciclo</t>
  </si>
  <si>
    <t>Categoría de recría a pasto</t>
  </si>
  <si>
    <t>Cantidad de ciclos de recría a pasto</t>
  </si>
  <si>
    <t xml:space="preserve">Producción de recría e invernada a corral </t>
  </si>
  <si>
    <t>Días de ocupacción del corral con destino a engorde</t>
  </si>
  <si>
    <t>Ciclo Completo + Inv. de compra</t>
  </si>
  <si>
    <t xml:space="preserve">Valor estimado de mercado de la superficie donde realizó la ganadería </t>
  </si>
  <si>
    <t xml:space="preserve">Suplementación </t>
  </si>
  <si>
    <t>% de MS de la dieta aportada por suplemento</t>
  </si>
  <si>
    <t>Peso promedio de entrada</t>
  </si>
  <si>
    <t>Peso promedio de salida</t>
  </si>
  <si>
    <t>Principal recurso forrajero utilizado</t>
  </si>
  <si>
    <t xml:space="preserve">Concentrado </t>
  </si>
  <si>
    <t>Se consignan tres niveles de registro de la información, para ser completado según el nivel y tipo de información de la empresa</t>
  </si>
  <si>
    <t>REGION_CREA</t>
  </si>
  <si>
    <t>GRUPO_CREA</t>
  </si>
  <si>
    <t>EMPRESA</t>
  </si>
  <si>
    <t>ESTABLECIMIENTO</t>
  </si>
  <si>
    <t>LONGITUD</t>
  </si>
  <si>
    <t>EMAIL</t>
  </si>
  <si>
    <t>EMAIL_ASESOR</t>
  </si>
  <si>
    <t>LATITUD</t>
  </si>
  <si>
    <t>PRECIPITACION</t>
  </si>
  <si>
    <t>SUP_ESTABLECIMIENTO</t>
  </si>
  <si>
    <t>SUP_AGRICULTURA</t>
  </si>
  <si>
    <t>SUP_GANADERA_EFECTIVA</t>
  </si>
  <si>
    <t>SUP_CN</t>
  </si>
  <si>
    <t>SUP_MONTE</t>
  </si>
  <si>
    <t>SUP_PASTURA</t>
  </si>
  <si>
    <t>SUP_PASTURA_I</t>
  </si>
  <si>
    <t>TIEMPO_PASTURA_I</t>
  </si>
  <si>
    <t>SUP_MEGATERMICA</t>
  </si>
  <si>
    <t>SUP_MEGATERMICA_I</t>
  </si>
  <si>
    <t>TIEMPO_MEGATERMICA_I</t>
  </si>
  <si>
    <t>SUP_PROMOCIONES</t>
  </si>
  <si>
    <t>SUP_VI</t>
  </si>
  <si>
    <t>TIEMPO_VI</t>
  </si>
  <si>
    <t>SUP_VV_DIF</t>
  </si>
  <si>
    <t>TIEMPO_VV_DIF</t>
  </si>
  <si>
    <t>SUP_RASTROJO_OTROS</t>
  </si>
  <si>
    <t>TIEMPO_RASTROJO</t>
  </si>
  <si>
    <t>SUP_APTITUD_AGRICOLA</t>
  </si>
  <si>
    <t>VALOR_HA_GANADERA</t>
  </si>
  <si>
    <t>SEGUIMIENTO_FORRAJERO</t>
  </si>
  <si>
    <t>¿El establecimiento se encuentra dentro de seguimiento forrajero?</t>
  </si>
  <si>
    <t>SIST_PRODUCTIVO</t>
  </si>
  <si>
    <t>INVENTARIO_INICIAL_CAB</t>
  </si>
  <si>
    <t>INVENTARIO_FINAL_CAB</t>
  </si>
  <si>
    <t>PROD_CARNE_KG_TOTALES</t>
  </si>
  <si>
    <t>STOCK_MEDIO</t>
  </si>
  <si>
    <t>CARGA_MEDIA</t>
  </si>
  <si>
    <t>PERSONAL_OPERATIVO</t>
  </si>
  <si>
    <t>VIENTRES_ACTUAL</t>
  </si>
  <si>
    <t>PREÑEZ_ACTUAL</t>
  </si>
  <si>
    <t>VIENTRES</t>
  </si>
  <si>
    <t>VACA</t>
  </si>
  <si>
    <t>VAQUILLONA</t>
  </si>
  <si>
    <t>INDICES_REPRODUCTIVOS</t>
  </si>
  <si>
    <t>DESTETE</t>
  </si>
  <si>
    <t>PARICION</t>
  </si>
  <si>
    <t>PREÑEZ</t>
  </si>
  <si>
    <t>IA_VC</t>
  </si>
  <si>
    <t>IA_VAQ</t>
  </si>
  <si>
    <t>PESO_DESTETE</t>
  </si>
  <si>
    <t>EDAD_DESTETE</t>
  </si>
  <si>
    <t>EDAD_PRIMER_SERVICIO</t>
  </si>
  <si>
    <t>INICIO_SERVICIO</t>
  </si>
  <si>
    <t>SERVICIO_PRINCIPAL</t>
  </si>
  <si>
    <t>SERVICIO_ALTERNATIVO</t>
  </si>
  <si>
    <t>DURACION_SERVICIO</t>
  </si>
  <si>
    <t>SUPLEMENTACION_CRIA</t>
  </si>
  <si>
    <t>MORTANDAD_CRIA</t>
  </si>
  <si>
    <t>MORTANDAD</t>
  </si>
  <si>
    <t>GRANO</t>
  </si>
  <si>
    <t>GRANO_SI</t>
  </si>
  <si>
    <t>SILO</t>
  </si>
  <si>
    <t>SILO_SI</t>
  </si>
  <si>
    <t>ROLLO</t>
  </si>
  <si>
    <t>ROLLO_SI</t>
  </si>
  <si>
    <t>MINERAL</t>
  </si>
  <si>
    <t>PROTEICA</t>
  </si>
  <si>
    <t>MINERAL_SI</t>
  </si>
  <si>
    <t>PROTEICA_SI</t>
  </si>
  <si>
    <t>Mortadad del engorde a pasto</t>
  </si>
  <si>
    <t>Mortadad de la recría a pasto</t>
  </si>
  <si>
    <t>Mortadad de la recría a corral</t>
  </si>
  <si>
    <t>Mortadad del engorde a corral</t>
  </si>
  <si>
    <t>MORTANDAD_PASTO_RECRIA</t>
  </si>
  <si>
    <t>REGISTRO_RECRIA</t>
  </si>
  <si>
    <t>RECRIA_CATEGORIA</t>
  </si>
  <si>
    <t>RECRIA_PRODUCCION</t>
  </si>
  <si>
    <t>RECRIA_STOCK_MEDIO_CAB</t>
  </si>
  <si>
    <t>RECRIA_STOCK_MEDIO_KG</t>
  </si>
  <si>
    <t>¿Cuántos ciclos de recría a pasto realizó dentro de la campaña 17-18?</t>
  </si>
  <si>
    <t>RECRIA_CICLOS</t>
  </si>
  <si>
    <t>RECRIA_PESO_ENTRADA</t>
  </si>
  <si>
    <t>RECRIA_PESO_SALIDA</t>
  </si>
  <si>
    <t>RECRIA_RRFF</t>
  </si>
  <si>
    <t>RECRIA_SUPLEMENTACION</t>
  </si>
  <si>
    <t>RECRIA_DURACION</t>
  </si>
  <si>
    <t>RN1</t>
  </si>
  <si>
    <t>RN2</t>
  </si>
  <si>
    <t>RN3</t>
  </si>
  <si>
    <t xml:space="preserve">Mortandad </t>
  </si>
  <si>
    <t>Peso entrada</t>
  </si>
  <si>
    <t>Peso salida</t>
  </si>
  <si>
    <t>Ventas, traslados y cesiones</t>
  </si>
  <si>
    <t>EN1</t>
  </si>
  <si>
    <t>ENGORDE_CATEGORIA</t>
  </si>
  <si>
    <t>ENGORDE_PESO_ENTRADA</t>
  </si>
  <si>
    <t>ENGORDE_PESO_SALIDA</t>
  </si>
  <si>
    <t>ENGORDE_RRFF</t>
  </si>
  <si>
    <t>ENGORDE_SUPLEMENTACION</t>
  </si>
  <si>
    <t>ENGORDE_DURACION</t>
  </si>
  <si>
    <t>ENGORDE_PRODUCCION</t>
  </si>
  <si>
    <t>ENGORDE_STOCK_MEDIO_CAB</t>
  </si>
  <si>
    <t>ENGORDE_STOCK_MEDIO_KG</t>
  </si>
  <si>
    <t>ENGORDE_CICLOS</t>
  </si>
  <si>
    <t>MORTANDAD_PASTO_ENGORDE</t>
  </si>
  <si>
    <t>EN2</t>
  </si>
  <si>
    <t>Carga Media</t>
  </si>
  <si>
    <t>Kg de MS</t>
  </si>
  <si>
    <t>MORTANDAD_PASTO_R_CORRAL</t>
  </si>
  <si>
    <t>REGISTRO_RECRIA_CORRAL</t>
  </si>
  <si>
    <t>RECRIA_PRODUCCION_CORRAL</t>
  </si>
  <si>
    <t>RECRIA_STOCK_MEDIO_CAB_CORRAL</t>
  </si>
  <si>
    <t>RECRIA_STOCK_MEDIO_KG_CORRAL</t>
  </si>
  <si>
    <t>RECRIA_CATEGORIA_CORRAL</t>
  </si>
  <si>
    <t>RECRIA_CICLOS_CORRAL</t>
  </si>
  <si>
    <t>RECRIA_DURACION_CORRAL</t>
  </si>
  <si>
    <t>RECRIA_PESO_ENTRADA_CORRAL</t>
  </si>
  <si>
    <t>RECRIA_PESO_SALIDA_CORRAL</t>
  </si>
  <si>
    <t>RECRIA_RRFF_CORRAL</t>
  </si>
  <si>
    <t>RECRIA_SUPLEMENTACION_CORRAL</t>
  </si>
  <si>
    <t>EN3</t>
  </si>
  <si>
    <t>MORTANDAD_CORRAL_ENGORDE</t>
  </si>
  <si>
    <t>ENGORDE_PRODUCCION?CORRAL</t>
  </si>
  <si>
    <t>ENGORDE_STOCK_MEDIO_CAB_CORRAL</t>
  </si>
  <si>
    <t>ENGORDE_STOCK_MEDIO_KG_CORRAL</t>
  </si>
  <si>
    <t>ENGORDE_CATEGORIA_CORRAL</t>
  </si>
  <si>
    <t>ENGORDE_CICLOS_CORRAL</t>
  </si>
  <si>
    <t>ENGORDE_DURACION_CORRAL</t>
  </si>
  <si>
    <t>ENGORDE_PESO_ENTRADA_CORRAL</t>
  </si>
  <si>
    <t>ENGORDE_PESO_SALIDA_CORRAL</t>
  </si>
  <si>
    <t>ENGORDE_RRFF_CORRAL</t>
  </si>
  <si>
    <t>KG_MS</t>
  </si>
  <si>
    <t>kg_ms</t>
  </si>
  <si>
    <t xml:space="preserve">Registro de producción de carne en la recría y engorde a corral </t>
  </si>
  <si>
    <t>ALEJANDRO_CHAJAN</t>
  </si>
  <si>
    <t>BUENA_ESPERANZA</t>
  </si>
  <si>
    <t>CAÑADA_SECA</t>
  </si>
  <si>
    <t>HUINCA_RENANCO</t>
  </si>
  <si>
    <t>LA_CESIRA_TAMBERO</t>
  </si>
  <si>
    <t>LA_PORTADA</t>
  </si>
  <si>
    <t>LABOULAYE_BOUCHARDO</t>
  </si>
  <si>
    <t>MELO_SERRANO</t>
  </si>
  <si>
    <t>RIO_CUARTO</t>
  </si>
  <si>
    <t>RIO_QUINTO</t>
  </si>
  <si>
    <t>TAMBERO_LABOULAYE</t>
  </si>
  <si>
    <t>TAMBERO_VILLA_MARIA</t>
  </si>
  <si>
    <t>VALLE_DEL_CONLARA</t>
  </si>
  <si>
    <t>WASHINGTON_MACKENNA</t>
  </si>
  <si>
    <t>PAMPA_DEL_INFIERNO</t>
  </si>
  <si>
    <t>SEMIARIDO_NORTE</t>
  </si>
  <si>
    <t>BARRANCA_YACO</t>
  </si>
  <si>
    <t>CAÑADA_DE_LUQUE_SITON</t>
  </si>
  <si>
    <t>DEL_ESTE</t>
  </si>
  <si>
    <t>GANADERO_DEL_NOROES</t>
  </si>
  <si>
    <t>JESUS_MARIA</t>
  </si>
  <si>
    <t>LAGUNA_LARGA</t>
  </si>
  <si>
    <t>LEOPOLDO_LUGONES</t>
  </si>
  <si>
    <t>MONTE_CRISTO</t>
  </si>
  <si>
    <t>RIO_PRIMERO</t>
  </si>
  <si>
    <t>SIERRAS_CHICAS</t>
  </si>
  <si>
    <t>NAVARRO_II</t>
  </si>
  <si>
    <t>AVATI_I_ARROCERO</t>
  </si>
  <si>
    <t>CURUZU_CUATIA</t>
  </si>
  <si>
    <t>TIERRA_COLORADA</t>
  </si>
  <si>
    <t>RIO_SANTA_LUCIA</t>
  </si>
  <si>
    <t>BOVRIL_EL_SOLAR</t>
  </si>
  <si>
    <t>CONCEPCION_URUGUAY</t>
  </si>
  <si>
    <t>CONCORDIA_CHAJARI</t>
  </si>
  <si>
    <t>ISLAS_DEL_IBICUY</t>
  </si>
  <si>
    <t>LA_PAZ</t>
  </si>
  <si>
    <t>LARROQUE_GUALEGUAY</t>
  </si>
  <si>
    <t>MANDISOVI_CONCORDIA</t>
  </si>
  <si>
    <t>SAN_JAIME</t>
  </si>
  <si>
    <t>ARROYO_DE_LOS_HUESOS</t>
  </si>
  <si>
    <t>AZUL_CHILLAR</t>
  </si>
  <si>
    <t>LOBERIAS_GRANDES</t>
  </si>
  <si>
    <t>NECOCHEA_QUEQUEN</t>
  </si>
  <si>
    <t>QUEQUEN_SALADO</t>
  </si>
  <si>
    <t>SAN_CAYETANO_TRES_ARROYOS</t>
  </si>
  <si>
    <t>SAN_FRANCISCO_DE_BELLOCQ</t>
  </si>
  <si>
    <t>SAN_MANUEL</t>
  </si>
  <si>
    <t>TAMBERO_MAR_Y_SIERRA</t>
  </si>
  <si>
    <t>TRES_ARROYOS</t>
  </si>
  <si>
    <t>ZONA_4_LECHERA</t>
  </si>
  <si>
    <t>ALBERT_PLA</t>
  </si>
  <si>
    <t>ARROYO_DEL_MEDIO</t>
  </si>
  <si>
    <t>SAN_ANTONIO_DE_ARECO</t>
  </si>
  <si>
    <t>SAN_PEDRO_VILLA_LIA</t>
  </si>
  <si>
    <t>SEGUI_LA_ORIENTAL</t>
  </si>
  <si>
    <t>GIDAG</t>
  </si>
  <si>
    <t>CAÑAVERALES_DE_TUCUMAN</t>
  </si>
  <si>
    <t>EL_PALOMAR</t>
  </si>
  <si>
    <t>EL_RODEO</t>
  </si>
  <si>
    <t>LA_COCHA</t>
  </si>
  <si>
    <t>LAS_MARAVILLAS</t>
  </si>
  <si>
    <t>LOS_ALGARROBOS</t>
  </si>
  <si>
    <t>SAN_PATRICIO</t>
  </si>
  <si>
    <t>CUÑA_BOSCOSA</t>
  </si>
  <si>
    <t>MARGARITA_CAMPO_ALEMAN</t>
  </si>
  <si>
    <t>SAN_CRISTOBAL_LA_LUCILA</t>
  </si>
  <si>
    <t>VILLA_OCAMPO</t>
  </si>
  <si>
    <t>VILLA_ANA_ARANDU</t>
  </si>
  <si>
    <t>AMERICA_II</t>
  </si>
  <si>
    <t>AMERICA_LECHERO</t>
  </si>
  <si>
    <t>PELLEGRINI_TRES_LOMAS</t>
  </si>
  <si>
    <t>PICO_BARON</t>
  </si>
  <si>
    <t>PICO_QUEMU</t>
  </si>
  <si>
    <t>QUEMU_CATRILO</t>
  </si>
  <si>
    <t>TRENQUE_LAUQUEN_II</t>
  </si>
  <si>
    <t>CASARES_9_DE_JULIO</t>
  </si>
  <si>
    <t>GENERAL_PINTO</t>
  </si>
  <si>
    <t>GENERAL_VILLEGAS</t>
  </si>
  <si>
    <t>GUANACO_LAS_TOSCAS</t>
  </si>
  <si>
    <t>HERRERA_VEGAS_PEHUAJO</t>
  </si>
  <si>
    <t>LA_VIA</t>
  </si>
  <si>
    <t>MONES_CAZON_PEHUAJO</t>
  </si>
  <si>
    <t>NUEVE_DE_JULIO</t>
  </si>
  <si>
    <t>PIROVANO_LA_LARGA</t>
  </si>
  <si>
    <t>SALAZAR_MONES_CAZON</t>
  </si>
  <si>
    <t>TAMBERO_AMEGHINO_VILLEGAS</t>
  </si>
  <si>
    <t>TREINTA_AGOSTO_MARI_LAUQUEN</t>
  </si>
  <si>
    <t>JOSE_I_BOBADILLA</t>
  </si>
  <si>
    <t>POZO_XII</t>
  </si>
  <si>
    <t>SAMU_U</t>
  </si>
  <si>
    <t>APAS</t>
  </si>
  <si>
    <t>CONCEPCION</t>
  </si>
  <si>
    <t>ALTO_VALLE_VALLE_MEDIO</t>
  </si>
  <si>
    <t>HOLISTICO_DE_RIO_NEGRO</t>
  </si>
  <si>
    <t>SANTA_CRUZ</t>
  </si>
  <si>
    <t>TIERRA_DEL_FUEGO</t>
  </si>
  <si>
    <t>AOKEN_AL</t>
  </si>
  <si>
    <t>TAMBERO_GUATRACHE</t>
  </si>
  <si>
    <t>SURERO</t>
  </si>
  <si>
    <t>VEINTICINCO_DE_MAYO</t>
  </si>
  <si>
    <t>ARROYO_DE_LAS_FLORES</t>
  </si>
  <si>
    <t>ARROYO_LANGUEYU</t>
  </si>
  <si>
    <t>CASTELLI_BELGRANO</t>
  </si>
  <si>
    <t>DEL_TUYU</t>
  </si>
  <si>
    <t>FORTIN_MULITAS</t>
  </si>
  <si>
    <t>MAR_CHIQUITA</t>
  </si>
  <si>
    <t>RAUCH_UDAQUIOLA</t>
  </si>
  <si>
    <t>RIO_SALADO</t>
  </si>
  <si>
    <t>ROQUE_PEREZ_SALADILLO</t>
  </si>
  <si>
    <t>TAPALQUE_II</t>
  </si>
  <si>
    <t>PILA</t>
  </si>
  <si>
    <t>CENTRO_OESTE_SANTAFESINO</t>
  </si>
  <si>
    <t>EL_CEIBO</t>
  </si>
  <si>
    <t>ELISA_HUMBERTO_PRIMO</t>
  </si>
  <si>
    <t>SAN_FRANCISCO</t>
  </si>
  <si>
    <t>SAN_MARTIN_DE_LAS_ESCOBAS_COLONIA_BELGRANO</t>
  </si>
  <si>
    <t>ARMSTRONG_MONTES_DE_OCA</t>
  </si>
  <si>
    <t>COLONIA_MEDICI</t>
  </si>
  <si>
    <t>EL_ABROJO</t>
  </si>
  <si>
    <t>GENERAL_ARENALES</t>
  </si>
  <si>
    <t>GENERAL_BALDISSERA</t>
  </si>
  <si>
    <t>LA_CALANDRIA</t>
  </si>
  <si>
    <t>LAS_PETACAS</t>
  </si>
  <si>
    <t>MARIA_TERESA</t>
  </si>
  <si>
    <t>MONTE_BUEY_INRIVILLE</t>
  </si>
  <si>
    <t>MONTE_MAIZ</t>
  </si>
  <si>
    <t>POSTA_ESPINILLOS</t>
  </si>
  <si>
    <t>SAN_JORGE_LAS_ROSAS</t>
  </si>
  <si>
    <t>SANTA_ISABEL</t>
  </si>
  <si>
    <t>SANTA_MARIA</t>
  </si>
  <si>
    <t>BENITO_JUAREZ</t>
  </si>
  <si>
    <t>CARHUE_HUANGUELEN</t>
  </si>
  <si>
    <t>CORONEL_PRINGLES_II</t>
  </si>
  <si>
    <t>CORONEL_SUAREZ</t>
  </si>
  <si>
    <t>GENERAL_LAMADRID</t>
  </si>
  <si>
    <t>NUESTRA_SEÑORA_DE_LAS_PAMPAS</t>
  </si>
  <si>
    <t>PEDRO_LURO</t>
  </si>
  <si>
    <t>SAN_ELOY_PIÑEYRO</t>
  </si>
  <si>
    <t>LAS_ACEQUIAS</t>
  </si>
  <si>
    <t>LOS_ANDES</t>
  </si>
  <si>
    <t>NOGALERO_DEL_NORTE</t>
  </si>
  <si>
    <t>OLIVICOLA_SAN_JUAN</t>
  </si>
  <si>
    <t>FRUTICOLA_CUYO</t>
  </si>
  <si>
    <t>VIGNERONS</t>
  </si>
  <si>
    <t>CEN328003M</t>
  </si>
  <si>
    <t>CEN222025M</t>
  </si>
  <si>
    <t>CEN287022M</t>
  </si>
  <si>
    <t>CEN181017M</t>
  </si>
  <si>
    <t>CEN291023M</t>
  </si>
  <si>
    <t>CEN090001M</t>
  </si>
  <si>
    <t>CEN308001M</t>
  </si>
  <si>
    <t>CEN409002M</t>
  </si>
  <si>
    <t>CEN127001M</t>
  </si>
  <si>
    <t>CEN173015M</t>
  </si>
  <si>
    <t>CEN420012M</t>
  </si>
  <si>
    <t>CEN020001M</t>
  </si>
  <si>
    <t>CEN292019M</t>
  </si>
  <si>
    <t>CEN315012M</t>
  </si>
  <si>
    <t>CEN464001M</t>
  </si>
  <si>
    <t>CEN486001M</t>
  </si>
  <si>
    <t>CEN241008M</t>
  </si>
  <si>
    <t>CEN252027M</t>
  </si>
  <si>
    <t>CHS405001M</t>
  </si>
  <si>
    <t>CHS340001M</t>
  </si>
  <si>
    <t>CHS458001M</t>
  </si>
  <si>
    <t>CHS407001M</t>
  </si>
  <si>
    <t>CHS477001M</t>
  </si>
  <si>
    <t>CHS476001M</t>
  </si>
  <si>
    <t>CHS333001M</t>
  </si>
  <si>
    <t>CHS402003M</t>
  </si>
  <si>
    <t>COR454001M</t>
  </si>
  <si>
    <t>COR457002M</t>
  </si>
  <si>
    <t>COR268001M</t>
  </si>
  <si>
    <t>COR330001M</t>
  </si>
  <si>
    <t>COR481002M</t>
  </si>
  <si>
    <t>COR357009M</t>
  </si>
  <si>
    <t>COR079001M</t>
  </si>
  <si>
    <t>COR456001M</t>
  </si>
  <si>
    <t>COR348002M</t>
  </si>
  <si>
    <t>COR372002M</t>
  </si>
  <si>
    <t>COR324001M</t>
  </si>
  <si>
    <t>COR327001M</t>
  </si>
  <si>
    <t>COR295001M</t>
  </si>
  <si>
    <t>EST061001M</t>
  </si>
  <si>
    <t>EST461001M</t>
  </si>
  <si>
    <t>EST022001M</t>
  </si>
  <si>
    <t>EST344001M</t>
  </si>
  <si>
    <t>LIN319001M</t>
  </si>
  <si>
    <t>LIN073001M</t>
  </si>
  <si>
    <t>LIN305001M</t>
  </si>
  <si>
    <t>LIN353001M</t>
  </si>
  <si>
    <t>LIN992001F</t>
  </si>
  <si>
    <t>LIN996001F</t>
  </si>
  <si>
    <t>LIN490007M</t>
  </si>
  <si>
    <t>LIN995001F</t>
  </si>
  <si>
    <t>LIN493001M</t>
  </si>
  <si>
    <t>LIN994001F</t>
  </si>
  <si>
    <t>LIN993001F</t>
  </si>
  <si>
    <t>LIN487001M</t>
  </si>
  <si>
    <t>LIS358001M</t>
  </si>
  <si>
    <t>LIS023001M</t>
  </si>
  <si>
    <t>LIS028001M</t>
  </si>
  <si>
    <t>LIS343001M</t>
  </si>
  <si>
    <t>LIS403001M</t>
  </si>
  <si>
    <t>LIS471001M</t>
  </si>
  <si>
    <t>LIS314001M</t>
  </si>
  <si>
    <t>LIS322001M</t>
  </si>
  <si>
    <t>LIS096001M</t>
  </si>
  <si>
    <t>LIS386001M</t>
  </si>
  <si>
    <t>LIS125001M</t>
  </si>
  <si>
    <t>LIS434001M</t>
  </si>
  <si>
    <t>LIS334001M</t>
  </si>
  <si>
    <t>LIS083001M</t>
  </si>
  <si>
    <t>MYS318001M</t>
  </si>
  <si>
    <t>MYS183001M</t>
  </si>
  <si>
    <t>MYS444001M</t>
  </si>
  <si>
    <t>MYS124001M</t>
  </si>
  <si>
    <t>MYS367001M</t>
  </si>
  <si>
    <t>MYS465001M</t>
  </si>
  <si>
    <t>MYS413001M</t>
  </si>
  <si>
    <t>MYS342006M</t>
  </si>
  <si>
    <t>MYS100001M</t>
  </si>
  <si>
    <t>MYS095001M</t>
  </si>
  <si>
    <t>MYS475001M</t>
  </si>
  <si>
    <t>MYS072001M</t>
  </si>
  <si>
    <t>MYS352001M</t>
  </si>
  <si>
    <t>MYS361001M</t>
  </si>
  <si>
    <t>MYS300001M</t>
  </si>
  <si>
    <t>MYS010001M</t>
  </si>
  <si>
    <t>MYS431001M</t>
  </si>
  <si>
    <t>MYS396001M</t>
  </si>
  <si>
    <t>NBA285001M</t>
  </si>
  <si>
    <t>NBA393007M</t>
  </si>
  <si>
    <t>NBA105001M</t>
  </si>
  <si>
    <t>NBA103001M</t>
  </si>
  <si>
    <t>NBA384001M</t>
  </si>
  <si>
    <t>NBA433004M</t>
  </si>
  <si>
    <t>NBA463001M</t>
  </si>
  <si>
    <t>NBA182010M</t>
  </si>
  <si>
    <t>NBA302001M</t>
  </si>
  <si>
    <t>NBA496001M</t>
  </si>
  <si>
    <t>NOA438001M</t>
  </si>
  <si>
    <t>NOA425001M</t>
  </si>
  <si>
    <t>NOA442001M</t>
  </si>
  <si>
    <t>NOA346009M</t>
  </si>
  <si>
    <t>NOA404001M</t>
  </si>
  <si>
    <t>NOA244001M</t>
  </si>
  <si>
    <t>NOA447001M</t>
  </si>
  <si>
    <t>NOA406011M</t>
  </si>
  <si>
    <t>NOA236001M</t>
  </si>
  <si>
    <t>NOA470001M</t>
  </si>
  <si>
    <t>NSF416001M</t>
  </si>
  <si>
    <t>NSF113001M</t>
  </si>
  <si>
    <t>NSF280001M</t>
  </si>
  <si>
    <t>NSF439001M</t>
  </si>
  <si>
    <t>NSF428001M</t>
  </si>
  <si>
    <t>NSF489001M</t>
  </si>
  <si>
    <t>OAR239001M</t>
  </si>
  <si>
    <t>OAR264001M</t>
  </si>
  <si>
    <t>OAR437001M</t>
  </si>
  <si>
    <t>OAR412001M</t>
  </si>
  <si>
    <t>OAR460001M</t>
  </si>
  <si>
    <t>OAR231001M</t>
  </si>
  <si>
    <t>OAR029012M</t>
  </si>
  <si>
    <t>OAR217001M</t>
  </si>
  <si>
    <t>OAR107001M</t>
  </si>
  <si>
    <t>OAR178001M</t>
  </si>
  <si>
    <t>OES012001M</t>
  </si>
  <si>
    <t>OES329001M</t>
  </si>
  <si>
    <t>OES427001M</t>
  </si>
  <si>
    <t>OES092001M</t>
  </si>
  <si>
    <t>OES240002M</t>
  </si>
  <si>
    <t>OES003001M</t>
  </si>
  <si>
    <t>OES001001M</t>
  </si>
  <si>
    <t>OES485001M</t>
  </si>
  <si>
    <t>OES347010M</t>
  </si>
  <si>
    <t>OES356013M</t>
  </si>
  <si>
    <t>OES162001M</t>
  </si>
  <si>
    <t>OES006001M</t>
  </si>
  <si>
    <t>OES080001M</t>
  </si>
  <si>
    <t>OES336001M</t>
  </si>
  <si>
    <t>OES228001M</t>
  </si>
  <si>
    <t>OES261001M</t>
  </si>
  <si>
    <t>OES388001M</t>
  </si>
  <si>
    <t>OES007001M</t>
  </si>
  <si>
    <t>PAR001003M</t>
  </si>
  <si>
    <t>PAR003010M</t>
  </si>
  <si>
    <t>PAR450006M</t>
  </si>
  <si>
    <t>PAR432001M</t>
  </si>
  <si>
    <t>PAR002003M</t>
  </si>
  <si>
    <t>PAR462002M</t>
  </si>
  <si>
    <t>PAR005001M</t>
  </si>
  <si>
    <t>PAR004001M</t>
  </si>
  <si>
    <t>PAT473001M</t>
  </si>
  <si>
    <t>PAT474001M</t>
  </si>
  <si>
    <t>PAT484001M</t>
  </si>
  <si>
    <t>PAT990001F</t>
  </si>
  <si>
    <t>PAT983001F</t>
  </si>
  <si>
    <t>PAT985001F</t>
  </si>
  <si>
    <t>PAT984001F</t>
  </si>
  <si>
    <t>SAR500010M</t>
  </si>
  <si>
    <t>SAR483003M</t>
  </si>
  <si>
    <t>SAR078001M</t>
  </si>
  <si>
    <t>SAR370001M</t>
  </si>
  <si>
    <t>SAR046001M</t>
  </si>
  <si>
    <t>SAR472001M</t>
  </si>
  <si>
    <t>SAR270001M</t>
  </si>
  <si>
    <t>SAR988001F</t>
  </si>
  <si>
    <t>SDE323001M</t>
  </si>
  <si>
    <t>SDE055001M</t>
  </si>
  <si>
    <t>SDE435001M</t>
  </si>
  <si>
    <t>SDE249001M</t>
  </si>
  <si>
    <t>SDE389001M</t>
  </si>
  <si>
    <t>SDE032001M</t>
  </si>
  <si>
    <t>SDE286001M</t>
  </si>
  <si>
    <t>SDE380001M</t>
  </si>
  <si>
    <t>SDE087001M</t>
  </si>
  <si>
    <t>SDE321001M</t>
  </si>
  <si>
    <t>SDE392001M</t>
  </si>
  <si>
    <t>SDE424001M</t>
  </si>
  <si>
    <t>SDE018001M</t>
  </si>
  <si>
    <t>SDE317013M</t>
  </si>
  <si>
    <t>SDE274001M</t>
  </si>
  <si>
    <t>SDE331001M</t>
  </si>
  <si>
    <t>SDE375001M</t>
  </si>
  <si>
    <t>SDE488001M</t>
  </si>
  <si>
    <t>SFC262008M</t>
  </si>
  <si>
    <t>SFC359001M</t>
  </si>
  <si>
    <t>SFC430001M</t>
  </si>
  <si>
    <t>SFC000006M</t>
  </si>
  <si>
    <t>SFC385001M</t>
  </si>
  <si>
    <t>SFC448001M</t>
  </si>
  <si>
    <t>SFC394001M</t>
  </si>
  <si>
    <t>SFC225001M</t>
  </si>
  <si>
    <t>SFC445001M</t>
  </si>
  <si>
    <t>SFC119001M</t>
  </si>
  <si>
    <t>SSF297001M</t>
  </si>
  <si>
    <t>SSF452001M</t>
  </si>
  <si>
    <t>SSF410001M</t>
  </si>
  <si>
    <t>SSF414001M</t>
  </si>
  <si>
    <t>SSF250001M</t>
  </si>
  <si>
    <t>SSF251015M</t>
  </si>
  <si>
    <t>SSF337001M</t>
  </si>
  <si>
    <t>SSF226001M</t>
  </si>
  <si>
    <t>SSF039001M</t>
  </si>
  <si>
    <t>SSF230001M</t>
  </si>
  <si>
    <t>SSF145001M</t>
  </si>
  <si>
    <t>SSF350001M</t>
  </si>
  <si>
    <t>SSF084001M</t>
  </si>
  <si>
    <t>SSF204001M</t>
  </si>
  <si>
    <t>SSF033001M</t>
  </si>
  <si>
    <t>SSF468001M</t>
  </si>
  <si>
    <t>SSF309002M</t>
  </si>
  <si>
    <t>SUO115001M</t>
  </si>
  <si>
    <t>SUO326001M</t>
  </si>
  <si>
    <t>SUO154001M</t>
  </si>
  <si>
    <t>SUO062001M</t>
  </si>
  <si>
    <t>SUO210001M</t>
  </si>
  <si>
    <t>SUO313001M</t>
  </si>
  <si>
    <t>SUO419001M</t>
  </si>
  <si>
    <t>SUO366001M</t>
  </si>
  <si>
    <t>SUO440001M</t>
  </si>
  <si>
    <t>SUO338001M</t>
  </si>
  <si>
    <t>SUO387001M</t>
  </si>
  <si>
    <t>VAC362001M</t>
  </si>
  <si>
    <t>VAC391008M</t>
  </si>
  <si>
    <t>VAC365001M</t>
  </si>
  <si>
    <t>VAC459003M</t>
  </si>
  <si>
    <t>VAC700005M</t>
  </si>
  <si>
    <t>VAC186001M</t>
  </si>
  <si>
    <t>VAC451001M</t>
  </si>
  <si>
    <t>VAC364001M</t>
  </si>
  <si>
    <t>VAC989001F</t>
  </si>
  <si>
    <t>VAC987001F</t>
  </si>
  <si>
    <t>CEN328005M</t>
  </si>
  <si>
    <t>CEN222018M</t>
  </si>
  <si>
    <t>CEN287019M</t>
  </si>
  <si>
    <t>CEN181002M</t>
  </si>
  <si>
    <t>CEN291026M</t>
  </si>
  <si>
    <t>CEN090002M</t>
  </si>
  <si>
    <t>CEN308002M</t>
  </si>
  <si>
    <t>CEN409013M</t>
  </si>
  <si>
    <t>CEN127019M</t>
  </si>
  <si>
    <t>CEN173022M</t>
  </si>
  <si>
    <t>CEN420011M</t>
  </si>
  <si>
    <t>CEN020005M</t>
  </si>
  <si>
    <t>CEN292010M</t>
  </si>
  <si>
    <t>CEN315022M</t>
  </si>
  <si>
    <t>CEN464003M</t>
  </si>
  <si>
    <t>CEN486002M</t>
  </si>
  <si>
    <t>CEN241025M</t>
  </si>
  <si>
    <t>CEN252015M</t>
  </si>
  <si>
    <t>CHS405002M</t>
  </si>
  <si>
    <t>CHS340002M</t>
  </si>
  <si>
    <t>CHS458011M</t>
  </si>
  <si>
    <t>CHS407002M</t>
  </si>
  <si>
    <t>CHS477003M</t>
  </si>
  <si>
    <t>CHS476002M</t>
  </si>
  <si>
    <t>CHS333010M</t>
  </si>
  <si>
    <t>CHS402001M</t>
  </si>
  <si>
    <t>COR454002M</t>
  </si>
  <si>
    <t>COR457003M</t>
  </si>
  <si>
    <t>COR268002M</t>
  </si>
  <si>
    <t>COR330002M</t>
  </si>
  <si>
    <t>COR481003M</t>
  </si>
  <si>
    <t>COR357001M</t>
  </si>
  <si>
    <t>COR079008M</t>
  </si>
  <si>
    <t>COR456002M</t>
  </si>
  <si>
    <t>COR348003M</t>
  </si>
  <si>
    <t>COR372009M</t>
  </si>
  <si>
    <t>COR324002M</t>
  </si>
  <si>
    <t>COR327002M</t>
  </si>
  <si>
    <t>COR295002M</t>
  </si>
  <si>
    <t>EST061002M</t>
  </si>
  <si>
    <t>EST461002M</t>
  </si>
  <si>
    <t>EST022010M</t>
  </si>
  <si>
    <t>EST344008M</t>
  </si>
  <si>
    <t>LIN319002M</t>
  </si>
  <si>
    <t>LIN073002M</t>
  </si>
  <si>
    <t>LIN305010M</t>
  </si>
  <si>
    <t>LIN353002M</t>
  </si>
  <si>
    <t>LIN992002F</t>
  </si>
  <si>
    <t>LIN996002F</t>
  </si>
  <si>
    <t>LIN490005M</t>
  </si>
  <si>
    <t>LIN995002F</t>
  </si>
  <si>
    <t>LIN493002M</t>
  </si>
  <si>
    <t>LIN994002F</t>
  </si>
  <si>
    <t>LIN993002F</t>
  </si>
  <si>
    <t>LIN487002M</t>
  </si>
  <si>
    <t>LIS358008M</t>
  </si>
  <si>
    <t>LIS023002M</t>
  </si>
  <si>
    <t>LIS028002M</t>
  </si>
  <si>
    <t>LIS343002M</t>
  </si>
  <si>
    <t>LIS403002M</t>
  </si>
  <si>
    <t>LIS471002M</t>
  </si>
  <si>
    <t>LIS314002M</t>
  </si>
  <si>
    <t>LIS322002M</t>
  </si>
  <si>
    <t>LIS096002M</t>
  </si>
  <si>
    <t>LIS386002M</t>
  </si>
  <si>
    <t>LIS125002M</t>
  </si>
  <si>
    <t>LIS434002M</t>
  </si>
  <si>
    <t>LIS334002M</t>
  </si>
  <si>
    <t>LIS083006M</t>
  </si>
  <si>
    <t>MYS318002M</t>
  </si>
  <si>
    <t>MYS183002M</t>
  </si>
  <si>
    <t>MYS444002M</t>
  </si>
  <si>
    <t>MYS124002M</t>
  </si>
  <si>
    <t>MYS367002M</t>
  </si>
  <si>
    <t>MYS465002M</t>
  </si>
  <si>
    <t>MYS413002M</t>
  </si>
  <si>
    <t>MYS342002M</t>
  </si>
  <si>
    <t>MYS100002M</t>
  </si>
  <si>
    <t>MYS095002M</t>
  </si>
  <si>
    <t>MYS475002M</t>
  </si>
  <si>
    <t>MYS072002M</t>
  </si>
  <si>
    <t>MYS352002M</t>
  </si>
  <si>
    <t>MYS361002M</t>
  </si>
  <si>
    <t>MYS300002M</t>
  </si>
  <si>
    <t>MYS010002M</t>
  </si>
  <si>
    <t>MYS431002M</t>
  </si>
  <si>
    <t>MYS396002M</t>
  </si>
  <si>
    <t>NBA285002M</t>
  </si>
  <si>
    <t>NBA393001M</t>
  </si>
  <si>
    <t>NBA105002M</t>
  </si>
  <si>
    <t>NBA103002M</t>
  </si>
  <si>
    <t>NBA384002M</t>
  </si>
  <si>
    <t>NBA433001M</t>
  </si>
  <si>
    <t>NBA463002M</t>
  </si>
  <si>
    <t>NBA182011M</t>
  </si>
  <si>
    <t>NBA302002M</t>
  </si>
  <si>
    <t>NBA496002M</t>
  </si>
  <si>
    <t>NOA438002M</t>
  </si>
  <si>
    <t>NOA425002M</t>
  </si>
  <si>
    <t>NOA442002M</t>
  </si>
  <si>
    <t>NOA346008M</t>
  </si>
  <si>
    <t>NOA404002M</t>
  </si>
  <si>
    <t>NOA244002M</t>
  </si>
  <si>
    <t>NOA447002M</t>
  </si>
  <si>
    <t>NOA406001M</t>
  </si>
  <si>
    <t>NOA236002M</t>
  </si>
  <si>
    <t>NOA470002M</t>
  </si>
  <si>
    <t>NSF416002M</t>
  </si>
  <si>
    <t>NSF113002M</t>
  </si>
  <si>
    <t>NSF280002M</t>
  </si>
  <si>
    <t>NSF439002M</t>
  </si>
  <si>
    <t>NSF428002M</t>
  </si>
  <si>
    <t>NSF489002M</t>
  </si>
  <si>
    <t>OAR239002M</t>
  </si>
  <si>
    <t>OAR264008M</t>
  </si>
  <si>
    <t>OAR437002M</t>
  </si>
  <si>
    <t>OAR412009M</t>
  </si>
  <si>
    <t>OAR460002M</t>
  </si>
  <si>
    <t>OAR231008M</t>
  </si>
  <si>
    <t>OAR029001M</t>
  </si>
  <si>
    <t>OAR217002M</t>
  </si>
  <si>
    <t>OAR107002M</t>
  </si>
  <si>
    <t>OAR178002M</t>
  </si>
  <si>
    <t>OES012002M</t>
  </si>
  <si>
    <t>OES329002M</t>
  </si>
  <si>
    <t>OES427002M</t>
  </si>
  <si>
    <t>OES092011M</t>
  </si>
  <si>
    <t>OES240001M</t>
  </si>
  <si>
    <t>OES003002M</t>
  </si>
  <si>
    <t>OES001002M</t>
  </si>
  <si>
    <t>OES485002M</t>
  </si>
  <si>
    <t>OES347001M</t>
  </si>
  <si>
    <t>OES356001M</t>
  </si>
  <si>
    <t>OES162002M</t>
  </si>
  <si>
    <t>OES006002M</t>
  </si>
  <si>
    <t>OES080002M</t>
  </si>
  <si>
    <t>OES336002M</t>
  </si>
  <si>
    <t>OES228002M</t>
  </si>
  <si>
    <t>OES261002M</t>
  </si>
  <si>
    <t>OES388002M</t>
  </si>
  <si>
    <t>OES007002M</t>
  </si>
  <si>
    <t>PAR001004M</t>
  </si>
  <si>
    <t>PAR003004M</t>
  </si>
  <si>
    <t>PAR450001M</t>
  </si>
  <si>
    <t>PAR432009M</t>
  </si>
  <si>
    <t>PAR002005M</t>
  </si>
  <si>
    <t>PAR462007M</t>
  </si>
  <si>
    <t>PAR005002M</t>
  </si>
  <si>
    <t>PAR004002M</t>
  </si>
  <si>
    <t>PAT473002M</t>
  </si>
  <si>
    <t>PAT474002M</t>
  </si>
  <si>
    <t>PAT484002M</t>
  </si>
  <si>
    <t>PAT990002F</t>
  </si>
  <si>
    <t>PAT983002F</t>
  </si>
  <si>
    <t>PAT985002F</t>
  </si>
  <si>
    <t>PAT984002F</t>
  </si>
  <si>
    <t>SAR500003M</t>
  </si>
  <si>
    <t>SAR483001M</t>
  </si>
  <si>
    <t>SAR078003M</t>
  </si>
  <si>
    <t>SAR370002M</t>
  </si>
  <si>
    <t>SAR046002M</t>
  </si>
  <si>
    <t>SAR472002M</t>
  </si>
  <si>
    <t>SAR270002M</t>
  </si>
  <si>
    <t>SAR988002F</t>
  </si>
  <si>
    <t>SDE323002M</t>
  </si>
  <si>
    <t>SDE055002M</t>
  </si>
  <si>
    <t>SDE435002M</t>
  </si>
  <si>
    <t>SDE249002M</t>
  </si>
  <si>
    <t>SDE389002M</t>
  </si>
  <si>
    <t>SDE032002M</t>
  </si>
  <si>
    <t>SDE286002M</t>
  </si>
  <si>
    <t>SDE380002M</t>
  </si>
  <si>
    <t>SDE087002M</t>
  </si>
  <si>
    <t>SDE321002M</t>
  </si>
  <si>
    <t>SDE392002M</t>
  </si>
  <si>
    <t>SDE424002M</t>
  </si>
  <si>
    <t>SDE018002M</t>
  </si>
  <si>
    <t>SDE317001M</t>
  </si>
  <si>
    <t>SDE274002M</t>
  </si>
  <si>
    <t>SDE331002M</t>
  </si>
  <si>
    <t>SDE375002M</t>
  </si>
  <si>
    <t>SDE488002M</t>
  </si>
  <si>
    <t>SFC262009M</t>
  </si>
  <si>
    <t>SFC359002M</t>
  </si>
  <si>
    <t>SFC430002M</t>
  </si>
  <si>
    <t>SFC000001M</t>
  </si>
  <si>
    <t>SFC385004M</t>
  </si>
  <si>
    <t>SFC448002M</t>
  </si>
  <si>
    <t>SFC394003M</t>
  </si>
  <si>
    <t>SFC225002M</t>
  </si>
  <si>
    <t>SFC445002M</t>
  </si>
  <si>
    <t>SFC119002M</t>
  </si>
  <si>
    <t>SSF297011M</t>
  </si>
  <si>
    <t>SSF452002M</t>
  </si>
  <si>
    <t>SSF410002M</t>
  </si>
  <si>
    <t>SSF414002M</t>
  </si>
  <si>
    <t>SSF250002M</t>
  </si>
  <si>
    <t>SSF251014M</t>
  </si>
  <si>
    <t>SSF337002M</t>
  </si>
  <si>
    <t>SSF226002M</t>
  </si>
  <si>
    <t>SSF039002M</t>
  </si>
  <si>
    <t>SSF230002M</t>
  </si>
  <si>
    <t>SSF145002M</t>
  </si>
  <si>
    <t>SSF350002M</t>
  </si>
  <si>
    <t>SSF084011M</t>
  </si>
  <si>
    <t>SSF204002M</t>
  </si>
  <si>
    <t>SSF033002M</t>
  </si>
  <si>
    <t>SSF468002M</t>
  </si>
  <si>
    <t>SSF309001M</t>
  </si>
  <si>
    <t>SUO115002M</t>
  </si>
  <si>
    <t>SUO326002M</t>
  </si>
  <si>
    <t>SUO154002M</t>
  </si>
  <si>
    <t>SUO062002M</t>
  </si>
  <si>
    <t>SUO210002M</t>
  </si>
  <si>
    <t>SUO313002M</t>
  </si>
  <si>
    <t>SUO419002M</t>
  </si>
  <si>
    <t>SUO366002M</t>
  </si>
  <si>
    <t>SUO440002M</t>
  </si>
  <si>
    <t>SUO338002M</t>
  </si>
  <si>
    <t>SUO387009M</t>
  </si>
  <si>
    <t>VAC362011M</t>
  </si>
  <si>
    <t>VAC391001M</t>
  </si>
  <si>
    <t>VAC365010M</t>
  </si>
  <si>
    <t>VAC459004M</t>
  </si>
  <si>
    <t>VAC700010M</t>
  </si>
  <si>
    <t>VAC186002M</t>
  </si>
  <si>
    <t>VAC451002M</t>
  </si>
  <si>
    <t>VAC364002M</t>
  </si>
  <si>
    <t>VAC989002F</t>
  </si>
  <si>
    <t>VAC987002F</t>
  </si>
  <si>
    <t>CEN328009M</t>
  </si>
  <si>
    <t>CEN222026M</t>
  </si>
  <si>
    <t>CEN287012M</t>
  </si>
  <si>
    <t>CEN181012M</t>
  </si>
  <si>
    <t>CEN291020M</t>
  </si>
  <si>
    <t>CEN090003M</t>
  </si>
  <si>
    <t>CEN308006M</t>
  </si>
  <si>
    <t>CEN409009M</t>
  </si>
  <si>
    <t>CEN127022M</t>
  </si>
  <si>
    <t>CEN173017M</t>
  </si>
  <si>
    <t>CEN420007M</t>
  </si>
  <si>
    <t>CEN020006M</t>
  </si>
  <si>
    <t>CEN292016M</t>
  </si>
  <si>
    <t>CEN315019M</t>
  </si>
  <si>
    <t>CEN464002M</t>
  </si>
  <si>
    <t>CEN486003M</t>
  </si>
  <si>
    <t>CEN241026M</t>
  </si>
  <si>
    <t>CEN252025M</t>
  </si>
  <si>
    <t>CHS405003M</t>
  </si>
  <si>
    <t>CHS340010M</t>
  </si>
  <si>
    <t>CHS458010M</t>
  </si>
  <si>
    <t>CHS407003M</t>
  </si>
  <si>
    <t>CHS477004M</t>
  </si>
  <si>
    <t>CHS476003M</t>
  </si>
  <si>
    <t>CHS333002M</t>
  </si>
  <si>
    <t>CHS402002M</t>
  </si>
  <si>
    <t>COR454003M</t>
  </si>
  <si>
    <t>COR457004M</t>
  </si>
  <si>
    <t>COR268011M</t>
  </si>
  <si>
    <t>COR330003M</t>
  </si>
  <si>
    <t>COR481004M</t>
  </si>
  <si>
    <t>COR357002M</t>
  </si>
  <si>
    <t>COR079009M</t>
  </si>
  <si>
    <t>COR456009M</t>
  </si>
  <si>
    <t>COR348004M</t>
  </si>
  <si>
    <t>COR372010M</t>
  </si>
  <si>
    <t>COR324003M</t>
  </si>
  <si>
    <t>COR327003M</t>
  </si>
  <si>
    <t>COR295003M</t>
  </si>
  <si>
    <t>EST061003M</t>
  </si>
  <si>
    <t>EST461008M</t>
  </si>
  <si>
    <t>EST022002M</t>
  </si>
  <si>
    <t>EST344002M</t>
  </si>
  <si>
    <t>LIN319003M</t>
  </si>
  <si>
    <t>LIN073003M</t>
  </si>
  <si>
    <t>LIN305002M</t>
  </si>
  <si>
    <t>LIN353003M</t>
  </si>
  <si>
    <t>LIN992003F</t>
  </si>
  <si>
    <t>LIN996003F</t>
  </si>
  <si>
    <t>LIN490004M</t>
  </si>
  <si>
    <t>LIN995003F</t>
  </si>
  <si>
    <t>LIN493003M</t>
  </si>
  <si>
    <t>LIN994003F</t>
  </si>
  <si>
    <t>LIN993003F</t>
  </si>
  <si>
    <t>LIN487003M</t>
  </si>
  <si>
    <t>LIS358009M</t>
  </si>
  <si>
    <t>LIS023003M</t>
  </si>
  <si>
    <t>LIS028008M</t>
  </si>
  <si>
    <t>LIS343003M</t>
  </si>
  <si>
    <t>LIS403003M</t>
  </si>
  <si>
    <t>LIS471003M</t>
  </si>
  <si>
    <t>LIS314009M</t>
  </si>
  <si>
    <t>LIS322003M</t>
  </si>
  <si>
    <t>LIS096003M</t>
  </si>
  <si>
    <t>LIS386003M</t>
  </si>
  <si>
    <t>LIS125003M</t>
  </si>
  <si>
    <t>LIS434003M</t>
  </si>
  <si>
    <t>LIS334008M</t>
  </si>
  <si>
    <t>LIS083002M</t>
  </si>
  <si>
    <t>MYS318003M</t>
  </si>
  <si>
    <t>MYS183003M</t>
  </si>
  <si>
    <t>MYS444009M</t>
  </si>
  <si>
    <t>MYS124003M</t>
  </si>
  <si>
    <t>MYS367003M</t>
  </si>
  <si>
    <t>MYS465003M</t>
  </si>
  <si>
    <t>MYS413003M</t>
  </si>
  <si>
    <t>MYS342003M</t>
  </si>
  <si>
    <t>MYS100003M</t>
  </si>
  <si>
    <t>MYS095003M</t>
  </si>
  <si>
    <t>MYS475003M</t>
  </si>
  <si>
    <t>MYS072003M</t>
  </si>
  <si>
    <t>MYS352003M</t>
  </si>
  <si>
    <t>MYS361003M</t>
  </si>
  <si>
    <t>MYS300012M</t>
  </si>
  <si>
    <t>MYS010003M</t>
  </si>
  <si>
    <t>MYS431003M</t>
  </si>
  <si>
    <t>MYS396003M</t>
  </si>
  <si>
    <t>NBA285003M</t>
  </si>
  <si>
    <t>NBA393006M</t>
  </si>
  <si>
    <t>NBA105003M</t>
  </si>
  <si>
    <t>NBA103003M</t>
  </si>
  <si>
    <t>NBA384003M</t>
  </si>
  <si>
    <t>NBA433002M</t>
  </si>
  <si>
    <t>NBA463003M</t>
  </si>
  <si>
    <t>NBA182012M</t>
  </si>
  <si>
    <t>NBA302003M</t>
  </si>
  <si>
    <t>NBA496003M</t>
  </si>
  <si>
    <t>NOA438003M</t>
  </si>
  <si>
    <t>NOA425003M</t>
  </si>
  <si>
    <t>NOA442003M</t>
  </si>
  <si>
    <t>NOA346001M</t>
  </si>
  <si>
    <t>NOA404003M</t>
  </si>
  <si>
    <t>NOA244003M</t>
  </si>
  <si>
    <t>NOA447003M</t>
  </si>
  <si>
    <t>NOA406002M</t>
  </si>
  <si>
    <t>NOA236003M</t>
  </si>
  <si>
    <t>NOA470003M</t>
  </si>
  <si>
    <t>NSF416003M</t>
  </si>
  <si>
    <t>NSF113003M</t>
  </si>
  <si>
    <t>NSF280003M</t>
  </si>
  <si>
    <t>NSF439003M</t>
  </si>
  <si>
    <t>NSF428003M</t>
  </si>
  <si>
    <t>NSF489003M</t>
  </si>
  <si>
    <t>OAR239003M</t>
  </si>
  <si>
    <t>OAR264010M</t>
  </si>
  <si>
    <t>OAR437003M</t>
  </si>
  <si>
    <t>OAR412002M</t>
  </si>
  <si>
    <t>OAR460003M</t>
  </si>
  <si>
    <t>OAR231002M</t>
  </si>
  <si>
    <t>OAR029002M</t>
  </si>
  <si>
    <t>OAR217003M</t>
  </si>
  <si>
    <t>OAR107003M</t>
  </si>
  <si>
    <t>OAR178003M</t>
  </si>
  <si>
    <t>OES012013M</t>
  </si>
  <si>
    <t>OES329003M</t>
  </si>
  <si>
    <t>OES427003M</t>
  </si>
  <si>
    <t>OES092002M</t>
  </si>
  <si>
    <t>OES240003M</t>
  </si>
  <si>
    <t>OES003003M</t>
  </si>
  <si>
    <t>OES001003M</t>
  </si>
  <si>
    <t>OES485003M</t>
  </si>
  <si>
    <t>OES347002M</t>
  </si>
  <si>
    <t>OES356002M</t>
  </si>
  <si>
    <t>OES162003M</t>
  </si>
  <si>
    <t>OES006010M</t>
  </si>
  <si>
    <t>OES080003M</t>
  </si>
  <si>
    <t>OES336003M</t>
  </si>
  <si>
    <t>OES228013M</t>
  </si>
  <si>
    <t>OES261003M</t>
  </si>
  <si>
    <t>OES388003M</t>
  </si>
  <si>
    <t>OES007012M</t>
  </si>
  <si>
    <t>PAR001009M</t>
  </si>
  <si>
    <t>PAR003009M</t>
  </si>
  <si>
    <t>PAR450004M</t>
  </si>
  <si>
    <t>PAR432006M</t>
  </si>
  <si>
    <t>PAR002004M</t>
  </si>
  <si>
    <t>PAR462004M</t>
  </si>
  <si>
    <t>PAR005003M</t>
  </si>
  <si>
    <t>PAR004003M</t>
  </si>
  <si>
    <t>PAT473003M</t>
  </si>
  <si>
    <t>PAT474003M</t>
  </si>
  <si>
    <t>PAT484003M</t>
  </si>
  <si>
    <t>PAT990003F</t>
  </si>
  <si>
    <t>PAT983003F</t>
  </si>
  <si>
    <t>PAT985003F</t>
  </si>
  <si>
    <t>PAT984003F</t>
  </si>
  <si>
    <t>SAR500004M</t>
  </si>
  <si>
    <t>SAR483004M</t>
  </si>
  <si>
    <t>SAR078004M</t>
  </si>
  <si>
    <t>SAR370003M</t>
  </si>
  <si>
    <t>SAR046003M</t>
  </si>
  <si>
    <t>SAR472003M</t>
  </si>
  <si>
    <t>SAR270003M</t>
  </si>
  <si>
    <t>SAR988003F</t>
  </si>
  <si>
    <t>SDE323003M</t>
  </si>
  <si>
    <t>SDE055003M</t>
  </si>
  <si>
    <t>SDE435003M</t>
  </si>
  <si>
    <t>SDE249003M</t>
  </si>
  <si>
    <t>SDE389003M</t>
  </si>
  <si>
    <t>SDE032003M</t>
  </si>
  <si>
    <t>SDE286003M</t>
  </si>
  <si>
    <t>SDE380003M</t>
  </si>
  <si>
    <t>SDE087003M</t>
  </si>
  <si>
    <t>SDE321003M</t>
  </si>
  <si>
    <t>SDE392003M</t>
  </si>
  <si>
    <t>SDE424003M</t>
  </si>
  <si>
    <t>SDE018003M</t>
  </si>
  <si>
    <t>SDE317002M</t>
  </si>
  <si>
    <t>SDE274003M</t>
  </si>
  <si>
    <t>SDE331003M</t>
  </si>
  <si>
    <t>SDE375003M</t>
  </si>
  <si>
    <t>SDE488003M</t>
  </si>
  <si>
    <t>SFC262002M</t>
  </si>
  <si>
    <t>SFC359003M</t>
  </si>
  <si>
    <t>SFC430003M</t>
  </si>
  <si>
    <t>SFC000002M</t>
  </si>
  <si>
    <t>SFC385005M</t>
  </si>
  <si>
    <t>SFC448003M</t>
  </si>
  <si>
    <t>SFC394004M</t>
  </si>
  <si>
    <t>SFC225003M</t>
  </si>
  <si>
    <t>SFC445003M</t>
  </si>
  <si>
    <t>SFC119003M</t>
  </si>
  <si>
    <t>SSF297002M</t>
  </si>
  <si>
    <t>SSF452003M</t>
  </si>
  <si>
    <t>SSF410009M</t>
  </si>
  <si>
    <t>SSF414003M</t>
  </si>
  <si>
    <t>SSF250003M</t>
  </si>
  <si>
    <t>SSF251001M</t>
  </si>
  <si>
    <t>SSF337003M</t>
  </si>
  <si>
    <t>SSF226003M</t>
  </si>
  <si>
    <t>SSF039003M</t>
  </si>
  <si>
    <t>SSF230003M</t>
  </si>
  <si>
    <t>SSF145003M</t>
  </si>
  <si>
    <t>SSF350009M</t>
  </si>
  <si>
    <t>SSF084002M</t>
  </si>
  <si>
    <t>SSF204003M</t>
  </si>
  <si>
    <t>SSF033003M</t>
  </si>
  <si>
    <t>SSF468003M</t>
  </si>
  <si>
    <t>SSF309003M</t>
  </si>
  <si>
    <t>SUO115003M</t>
  </si>
  <si>
    <t>SUO326003M</t>
  </si>
  <si>
    <t>SUO154003M</t>
  </si>
  <si>
    <t>SUO062003M</t>
  </si>
  <si>
    <t>SUO210003M</t>
  </si>
  <si>
    <t>SUO313003M</t>
  </si>
  <si>
    <t>SUO419003M</t>
  </si>
  <si>
    <t>SUO366008M</t>
  </si>
  <si>
    <t>SUO440003M</t>
  </si>
  <si>
    <t>SUO338003M</t>
  </si>
  <si>
    <t>SUO387002M</t>
  </si>
  <si>
    <t>VAC362002M</t>
  </si>
  <si>
    <t>VAC391002M</t>
  </si>
  <si>
    <t>VAC365013M</t>
  </si>
  <si>
    <t>VAC459005M</t>
  </si>
  <si>
    <t>VAC700000M</t>
  </si>
  <si>
    <t>VAC186003M</t>
  </si>
  <si>
    <t>VAC451011M</t>
  </si>
  <si>
    <t>VAC364003M</t>
  </si>
  <si>
    <t>VAC989003F</t>
  </si>
  <si>
    <t>VAC987003F</t>
  </si>
  <si>
    <t>CEN328011M</t>
  </si>
  <si>
    <t>CEN222016M</t>
  </si>
  <si>
    <t>CEN287009M</t>
  </si>
  <si>
    <t>CEN181003M</t>
  </si>
  <si>
    <t>CEN291022M</t>
  </si>
  <si>
    <t>CEN090004M</t>
  </si>
  <si>
    <t>CEN308004M</t>
  </si>
  <si>
    <t>CEN409015M</t>
  </si>
  <si>
    <t>CEN127006M</t>
  </si>
  <si>
    <t>CEN173025M</t>
  </si>
  <si>
    <t>CEN420006M</t>
  </si>
  <si>
    <t>CEN020016M</t>
  </si>
  <si>
    <t>CEN292006M</t>
  </si>
  <si>
    <t>CEN315006M</t>
  </si>
  <si>
    <t>CEN464004M</t>
  </si>
  <si>
    <t>CEN486004M</t>
  </si>
  <si>
    <t>CEN241027M</t>
  </si>
  <si>
    <t>CEN252016M</t>
  </si>
  <si>
    <t>CHS405004M</t>
  </si>
  <si>
    <t>CHS340003M</t>
  </si>
  <si>
    <t>CHS458002M</t>
  </si>
  <si>
    <t>CHS407004M</t>
  </si>
  <si>
    <t>CHS477005M</t>
  </si>
  <si>
    <t>CHS476004M</t>
  </si>
  <si>
    <t>CHS333003M</t>
  </si>
  <si>
    <t>CHS402004M</t>
  </si>
  <si>
    <t>COR454004M</t>
  </si>
  <si>
    <t>COR457005M</t>
  </si>
  <si>
    <t>COR268003M</t>
  </si>
  <si>
    <t>COR330004M</t>
  </si>
  <si>
    <t>COR481005M</t>
  </si>
  <si>
    <t>COR357008M</t>
  </si>
  <si>
    <t>COR079002M</t>
  </si>
  <si>
    <t>COR456003M</t>
  </si>
  <si>
    <t>COR348008M</t>
  </si>
  <si>
    <t>COR372003M</t>
  </si>
  <si>
    <t>COR324004M</t>
  </si>
  <si>
    <t>COR327012M</t>
  </si>
  <si>
    <t>COR295004M</t>
  </si>
  <si>
    <t>EST061004M</t>
  </si>
  <si>
    <t>EST461011M</t>
  </si>
  <si>
    <t>EST022003M</t>
  </si>
  <si>
    <t>EST344003M</t>
  </si>
  <si>
    <t>LIN319004M</t>
  </si>
  <si>
    <t>LIN073004M</t>
  </si>
  <si>
    <t>LIN305003M</t>
  </si>
  <si>
    <t>LIN353004M</t>
  </si>
  <si>
    <t>LIN992004F</t>
  </si>
  <si>
    <t>LIN996004F</t>
  </si>
  <si>
    <t>LIN490002M</t>
  </si>
  <si>
    <t>LIN995004F</t>
  </si>
  <si>
    <t>LIN493004M</t>
  </si>
  <si>
    <t>LIN994004F</t>
  </si>
  <si>
    <t>LIN993004F</t>
  </si>
  <si>
    <t>LIN487004M</t>
  </si>
  <si>
    <t>LIS358002M</t>
  </si>
  <si>
    <t>LIS023004M</t>
  </si>
  <si>
    <t>LIS028003M</t>
  </si>
  <si>
    <t>LIS343004M</t>
  </si>
  <si>
    <t>LIS403004M</t>
  </si>
  <si>
    <t>LIS471004M</t>
  </si>
  <si>
    <t>LIS314003M</t>
  </si>
  <si>
    <t>LIS322004M</t>
  </si>
  <si>
    <t>LIS096004M</t>
  </si>
  <si>
    <t>LIS386010M</t>
  </si>
  <si>
    <t>LIS125004M</t>
  </si>
  <si>
    <t>LIS434004M</t>
  </si>
  <si>
    <t>LIS334003M</t>
  </si>
  <si>
    <t>LIS083003M</t>
  </si>
  <si>
    <t>MYS318004M</t>
  </si>
  <si>
    <t>MYS183004M</t>
  </si>
  <si>
    <t>MYS444008M</t>
  </si>
  <si>
    <t>MYS124004M</t>
  </si>
  <si>
    <t>MYS367004M</t>
  </si>
  <si>
    <t>MYS465004M</t>
  </si>
  <si>
    <t>MYS413004M</t>
  </si>
  <si>
    <t>MYS342004M</t>
  </si>
  <si>
    <t>MYS100004M</t>
  </si>
  <si>
    <t>MYS095004M</t>
  </si>
  <si>
    <t>MYS475004M</t>
  </si>
  <si>
    <t>MYS072004M</t>
  </si>
  <si>
    <t>MYS352004M</t>
  </si>
  <si>
    <t>MYS361004M</t>
  </si>
  <si>
    <t>MYS300003M</t>
  </si>
  <si>
    <t>MYS010004M</t>
  </si>
  <si>
    <t>MYS431004M</t>
  </si>
  <si>
    <t>MYS396004M</t>
  </si>
  <si>
    <t>NBA285004M</t>
  </si>
  <si>
    <t>NBA393002M</t>
  </si>
  <si>
    <t>NBA105004M</t>
  </si>
  <si>
    <t>NBA103004M</t>
  </si>
  <si>
    <t>NBA384004M</t>
  </si>
  <si>
    <t>NBA433003M</t>
  </si>
  <si>
    <t>NBA463004M</t>
  </si>
  <si>
    <t>NBA182001M</t>
  </si>
  <si>
    <t>NBA302004M</t>
  </si>
  <si>
    <t>NBA496004M</t>
  </si>
  <si>
    <t>NOA438004M</t>
  </si>
  <si>
    <t>NOA425004M</t>
  </si>
  <si>
    <t>NOA442004M</t>
  </si>
  <si>
    <t>NOA346002M</t>
  </si>
  <si>
    <t>NOA404004M</t>
  </si>
  <si>
    <t>NOA244004M</t>
  </si>
  <si>
    <t>NOA447004M</t>
  </si>
  <si>
    <t>NOA406003M</t>
  </si>
  <si>
    <t>NOA236004M</t>
  </si>
  <si>
    <t>NOA470004M</t>
  </si>
  <si>
    <t>NSF416004M</t>
  </si>
  <si>
    <t>NSF113004M</t>
  </si>
  <si>
    <t>NSF280004M</t>
  </si>
  <si>
    <t>NSF439004M</t>
  </si>
  <si>
    <t>NSF428004M</t>
  </si>
  <si>
    <t>NSF489004M</t>
  </si>
  <si>
    <t>OAR239004M</t>
  </si>
  <si>
    <t>OAR264002M</t>
  </si>
  <si>
    <t>OAR437004M</t>
  </si>
  <si>
    <t>OAR412003M</t>
  </si>
  <si>
    <t>OAR460004M</t>
  </si>
  <si>
    <t>OAR231003M</t>
  </si>
  <si>
    <t>OAR029003M</t>
  </si>
  <si>
    <t>OAR217004M</t>
  </si>
  <si>
    <t>OAR107004M</t>
  </si>
  <si>
    <t>OAR178004M</t>
  </si>
  <si>
    <t>OES012003M</t>
  </si>
  <si>
    <t>OES329007M</t>
  </si>
  <si>
    <t>OES427010M</t>
  </si>
  <si>
    <t>OES092003M</t>
  </si>
  <si>
    <t>OES240011M</t>
  </si>
  <si>
    <t>OES003004M</t>
  </si>
  <si>
    <t>OES001004M</t>
  </si>
  <si>
    <t>OES485004M</t>
  </si>
  <si>
    <t>OES347003M</t>
  </si>
  <si>
    <t>OES356003M</t>
  </si>
  <si>
    <t>OES162004M</t>
  </si>
  <si>
    <t>OES006003M</t>
  </si>
  <si>
    <t>OES080004M</t>
  </si>
  <si>
    <t>OES336004M</t>
  </si>
  <si>
    <t>OES228003M</t>
  </si>
  <si>
    <t>OES261005M</t>
  </si>
  <si>
    <t>OES388004M</t>
  </si>
  <si>
    <t>OES007003M</t>
  </si>
  <si>
    <t>PAR001002M</t>
  </si>
  <si>
    <t>PAR003006M</t>
  </si>
  <si>
    <t>PAR450002M</t>
  </si>
  <si>
    <t>PAR432002M</t>
  </si>
  <si>
    <t>PAR002006M</t>
  </si>
  <si>
    <t>PAR462003M</t>
  </si>
  <si>
    <t>PAR005004M</t>
  </si>
  <si>
    <t>PAR004004M</t>
  </si>
  <si>
    <t>PAT473004M</t>
  </si>
  <si>
    <t>PAT474004M</t>
  </si>
  <si>
    <t>PAT484004M</t>
  </si>
  <si>
    <t>PAT990004F</t>
  </si>
  <si>
    <t>PAT983004F</t>
  </si>
  <si>
    <t>PAT985004F</t>
  </si>
  <si>
    <t>PAT984004F</t>
  </si>
  <si>
    <t>SAR500002M</t>
  </si>
  <si>
    <t>SAR483002M</t>
  </si>
  <si>
    <t>SAR078005M</t>
  </si>
  <si>
    <t>SAR370004M</t>
  </si>
  <si>
    <t>SAR046004M</t>
  </si>
  <si>
    <t>SAR472004M</t>
  </si>
  <si>
    <t>SAR270004M</t>
  </si>
  <si>
    <t>SAR988004F</t>
  </si>
  <si>
    <t>SDE323004M</t>
  </si>
  <si>
    <t>SDE055004M</t>
  </si>
  <si>
    <t>SDE435008M</t>
  </si>
  <si>
    <t>SDE249014M</t>
  </si>
  <si>
    <t>SDE389004M</t>
  </si>
  <si>
    <t>SDE032004M</t>
  </si>
  <si>
    <t>SDE286004M</t>
  </si>
  <si>
    <t>SDE380004M</t>
  </si>
  <si>
    <t>SDE087004M</t>
  </si>
  <si>
    <t>SDE321004M</t>
  </si>
  <si>
    <t>SDE392004M</t>
  </si>
  <si>
    <t>SDE424010M</t>
  </si>
  <si>
    <t>SDE018004M</t>
  </si>
  <si>
    <t>SDE317003M</t>
  </si>
  <si>
    <t>SDE274004M</t>
  </si>
  <si>
    <t>SDE331004M</t>
  </si>
  <si>
    <t>SDE375004M</t>
  </si>
  <si>
    <t>SDE488004M</t>
  </si>
  <si>
    <t>SFC262003M</t>
  </si>
  <si>
    <t>SFC359004M</t>
  </si>
  <si>
    <t>SFC430004M</t>
  </si>
  <si>
    <t>SFC000007M</t>
  </si>
  <si>
    <t>SFC385006M</t>
  </si>
  <si>
    <t>SFC448005M</t>
  </si>
  <si>
    <t>SFC394005M</t>
  </si>
  <si>
    <t>SFC225004M</t>
  </si>
  <si>
    <t>SFC445004M</t>
  </si>
  <si>
    <t>SFC119004M</t>
  </si>
  <si>
    <t>SSF297003M</t>
  </si>
  <si>
    <t>SSF452004M</t>
  </si>
  <si>
    <t>SSF410003M</t>
  </si>
  <si>
    <t>SSF414004M</t>
  </si>
  <si>
    <t>SSF250004M</t>
  </si>
  <si>
    <t>SSF251002M</t>
  </si>
  <si>
    <t>SSF337004M</t>
  </si>
  <si>
    <t>SSF226004M</t>
  </si>
  <si>
    <t>SSF039004M</t>
  </si>
  <si>
    <t>SSF230004M</t>
  </si>
  <si>
    <t>SSF145004M</t>
  </si>
  <si>
    <t>SSF350003M</t>
  </si>
  <si>
    <t>SSF084009M</t>
  </si>
  <si>
    <t>SSF204004M</t>
  </si>
  <si>
    <t>SSF033004M</t>
  </si>
  <si>
    <t>SSF468004M</t>
  </si>
  <si>
    <t>SSF309004M</t>
  </si>
  <si>
    <t>SUO115004M</t>
  </si>
  <si>
    <t>SUO326004M</t>
  </si>
  <si>
    <t>SUO154004M</t>
  </si>
  <si>
    <t>SUO062004M</t>
  </si>
  <si>
    <t>SUO210004M</t>
  </si>
  <si>
    <t>SUO313004M</t>
  </si>
  <si>
    <t>SUO419011M</t>
  </si>
  <si>
    <t>SUO366003M</t>
  </si>
  <si>
    <t>SUO440004M</t>
  </si>
  <si>
    <t>SUO338010M</t>
  </si>
  <si>
    <t>SUO387011M</t>
  </si>
  <si>
    <t>VAC362003M</t>
  </si>
  <si>
    <t>VAC391003M</t>
  </si>
  <si>
    <t>VAC365002M</t>
  </si>
  <si>
    <t>VAC459006M</t>
  </si>
  <si>
    <t>VAC700008M</t>
  </si>
  <si>
    <t>VAC186004M</t>
  </si>
  <si>
    <t>VAC451003M</t>
  </si>
  <si>
    <t>VAC364004M</t>
  </si>
  <si>
    <t>VAC989004F</t>
  </si>
  <si>
    <t>VAC987004F</t>
  </si>
  <si>
    <t>CEN328012M</t>
  </si>
  <si>
    <t>CEN222022M</t>
  </si>
  <si>
    <t>CEN287023M</t>
  </si>
  <si>
    <t>CEN181004M</t>
  </si>
  <si>
    <t>CEN291017M</t>
  </si>
  <si>
    <t>CEN090005M</t>
  </si>
  <si>
    <t>CEN308005M</t>
  </si>
  <si>
    <t>CEN409001M</t>
  </si>
  <si>
    <t>CEN127010M</t>
  </si>
  <si>
    <t>CEN173024M</t>
  </si>
  <si>
    <t>CEN420015M</t>
  </si>
  <si>
    <t>CEN020015M</t>
  </si>
  <si>
    <t>CEN292021M</t>
  </si>
  <si>
    <t>CEN315008M</t>
  </si>
  <si>
    <t>CEN464005M</t>
  </si>
  <si>
    <t>CEN486005M</t>
  </si>
  <si>
    <t>CEN241024M</t>
  </si>
  <si>
    <t>CEN252013M</t>
  </si>
  <si>
    <t>CHS405011M</t>
  </si>
  <si>
    <t>CHS340009M</t>
  </si>
  <si>
    <t>CHS458003M</t>
  </si>
  <si>
    <t>CHS407005M</t>
  </si>
  <si>
    <t>CHS477008M</t>
  </si>
  <si>
    <t>CHS476005M</t>
  </si>
  <si>
    <t>CHS333004M</t>
  </si>
  <si>
    <t>CHS402012M</t>
  </si>
  <si>
    <t>COR454005M</t>
  </si>
  <si>
    <t>COR457006M</t>
  </si>
  <si>
    <t>COR268004M</t>
  </si>
  <si>
    <t>COR330005M</t>
  </si>
  <si>
    <t>COR481006M</t>
  </si>
  <si>
    <t>COR357007M</t>
  </si>
  <si>
    <t>COR079003M</t>
  </si>
  <si>
    <t>COR456004M</t>
  </si>
  <si>
    <t>COR348006M</t>
  </si>
  <si>
    <t>COR372004M</t>
  </si>
  <si>
    <t>COR324005M</t>
  </si>
  <si>
    <t>COR327004M</t>
  </si>
  <si>
    <t>COR295011M</t>
  </si>
  <si>
    <t>EST061005M</t>
  </si>
  <si>
    <t>EST461003M</t>
  </si>
  <si>
    <t>EST022004M</t>
  </si>
  <si>
    <t>EST344004M</t>
  </si>
  <si>
    <t>LIN319005M</t>
  </si>
  <si>
    <t>LIN073005M</t>
  </si>
  <si>
    <t>LIN305004M</t>
  </si>
  <si>
    <t>LIN353005M</t>
  </si>
  <si>
    <t>LIN992005F</t>
  </si>
  <si>
    <t>LIN996005F</t>
  </si>
  <si>
    <t>LIN490001M</t>
  </si>
  <si>
    <t>LIN995005F</t>
  </si>
  <si>
    <t>LIN493005M</t>
  </si>
  <si>
    <t>LIN994005F</t>
  </si>
  <si>
    <t>LIN993005F</t>
  </si>
  <si>
    <t>LIN487005M</t>
  </si>
  <si>
    <t>LIS358003M</t>
  </si>
  <si>
    <t>LIS023005M</t>
  </si>
  <si>
    <t>LIS028004M</t>
  </si>
  <si>
    <t>LIS343005M</t>
  </si>
  <si>
    <t>LIS403005M</t>
  </si>
  <si>
    <t>LIS471005M</t>
  </si>
  <si>
    <t>LIS314004M</t>
  </si>
  <si>
    <t>LIS322005M</t>
  </si>
  <si>
    <t>LIS096005M</t>
  </si>
  <si>
    <t>LIS386004M</t>
  </si>
  <si>
    <t>LIS125005M</t>
  </si>
  <si>
    <t>LIS434005M</t>
  </si>
  <si>
    <t>LIS334004M</t>
  </si>
  <si>
    <t>LIS083007M</t>
  </si>
  <si>
    <t>MYS318005M</t>
  </si>
  <si>
    <t>MYS183005M</t>
  </si>
  <si>
    <t>MYS444003M</t>
  </si>
  <si>
    <t>MYS124005M</t>
  </si>
  <si>
    <t>MYS367005M</t>
  </si>
  <si>
    <t>MYS465005M</t>
  </si>
  <si>
    <t>MYS413005M</t>
  </si>
  <si>
    <t>MYS342007M</t>
  </si>
  <si>
    <t>MYS100005M</t>
  </si>
  <si>
    <t>MYS095005M</t>
  </si>
  <si>
    <t>MYS475005M</t>
  </si>
  <si>
    <t>MYS072005M</t>
  </si>
  <si>
    <t>MYS352005M</t>
  </si>
  <si>
    <t>MYS361005M</t>
  </si>
  <si>
    <t>MYS300004M</t>
  </si>
  <si>
    <t>MYS010005M</t>
  </si>
  <si>
    <t>MYS431005M</t>
  </si>
  <si>
    <t>MYS396005M</t>
  </si>
  <si>
    <t>NBA285005M</t>
  </si>
  <si>
    <t>NBA393003M</t>
  </si>
  <si>
    <t>NBA105005M</t>
  </si>
  <si>
    <t>NBA103005M</t>
  </si>
  <si>
    <t>NBA384005M</t>
  </si>
  <si>
    <t>NBA433005M</t>
  </si>
  <si>
    <t>NBA463005M</t>
  </si>
  <si>
    <t>NBA182002M</t>
  </si>
  <si>
    <t>NBA302005M</t>
  </si>
  <si>
    <t>NBA496005M</t>
  </si>
  <si>
    <t>NOA438005M</t>
  </si>
  <si>
    <t>NOA425005M</t>
  </si>
  <si>
    <t>NOA442005M</t>
  </si>
  <si>
    <t>NOA346003M</t>
  </si>
  <si>
    <t>NOA404005M</t>
  </si>
  <si>
    <t>NOA244005M</t>
  </si>
  <si>
    <t>NOA447005M</t>
  </si>
  <si>
    <t>NOA406009M</t>
  </si>
  <si>
    <t>NOA236005M</t>
  </si>
  <si>
    <t>NOA470005M</t>
  </si>
  <si>
    <t>NSF416005M</t>
  </si>
  <si>
    <t>NSF113005M</t>
  </si>
  <si>
    <t>NSF280005M</t>
  </si>
  <si>
    <t>NSF439005M</t>
  </si>
  <si>
    <t>NSF428005M</t>
  </si>
  <si>
    <t>NSF489005M</t>
  </si>
  <si>
    <t>OAR239005M</t>
  </si>
  <si>
    <t>OAR264003M</t>
  </si>
  <si>
    <t>OAR437005M</t>
  </si>
  <si>
    <t>OAR412004M</t>
  </si>
  <si>
    <t>OAR460005M</t>
  </si>
  <si>
    <t>OAR231004M</t>
  </si>
  <si>
    <t>OAR029004M</t>
  </si>
  <si>
    <t>OAR217005M</t>
  </si>
  <si>
    <t>OAR107005M</t>
  </si>
  <si>
    <t>OAR178005M</t>
  </si>
  <si>
    <t>OES012004M</t>
  </si>
  <si>
    <t>OES329004M</t>
  </si>
  <si>
    <t>OES427004M</t>
  </si>
  <si>
    <t>OES092004M</t>
  </si>
  <si>
    <t>OES240004M</t>
  </si>
  <si>
    <t>OES003005M</t>
  </si>
  <si>
    <t>OES001005M</t>
  </si>
  <si>
    <t>OES485005M</t>
  </si>
  <si>
    <t>OES347004M</t>
  </si>
  <si>
    <t>OES356011M</t>
  </si>
  <si>
    <t>OES162005M</t>
  </si>
  <si>
    <t>OES006004M</t>
  </si>
  <si>
    <t>OES080005M</t>
  </si>
  <si>
    <t>OES336005M</t>
  </si>
  <si>
    <t>OES228004M</t>
  </si>
  <si>
    <t>OES261004M</t>
  </si>
  <si>
    <t>OES388005M</t>
  </si>
  <si>
    <t>OES007004M</t>
  </si>
  <si>
    <t>PAR001006M</t>
  </si>
  <si>
    <t>PAR003008M</t>
  </si>
  <si>
    <t>PAR450005M</t>
  </si>
  <si>
    <t>PAR432008M</t>
  </si>
  <si>
    <t>PAR002002M</t>
  </si>
  <si>
    <t>PAR462008M</t>
  </si>
  <si>
    <t>PAR005005M</t>
  </si>
  <si>
    <t>PAR004005M</t>
  </si>
  <si>
    <t>PAT473005M</t>
  </si>
  <si>
    <t>PAT474005M</t>
  </si>
  <si>
    <t>PAT484005M</t>
  </si>
  <si>
    <t>PAT990005F</t>
  </si>
  <si>
    <t>PAT983005F</t>
  </si>
  <si>
    <t>PAT985005F</t>
  </si>
  <si>
    <t>PAT984005F</t>
  </si>
  <si>
    <t>SAR500009M</t>
  </si>
  <si>
    <t>SAR483005M</t>
  </si>
  <si>
    <t>SAR078006M</t>
  </si>
  <si>
    <t>SAR370005M</t>
  </si>
  <si>
    <t>SAR046005M</t>
  </si>
  <si>
    <t>SAR472005M</t>
  </si>
  <si>
    <t>SAR270005M</t>
  </si>
  <si>
    <t>SAR988005F</t>
  </si>
  <si>
    <t>SDE323005M</t>
  </si>
  <si>
    <t>SDE055005M</t>
  </si>
  <si>
    <t>SDE435004M</t>
  </si>
  <si>
    <t>SDE249004M</t>
  </si>
  <si>
    <t>SDE389005M</t>
  </si>
  <si>
    <t>SDE032005M</t>
  </si>
  <si>
    <t>SDE286005M</t>
  </si>
  <si>
    <t>SDE380005M</t>
  </si>
  <si>
    <t>SDE087005M</t>
  </si>
  <si>
    <t>SDE321005M</t>
  </si>
  <si>
    <t>SDE392005M</t>
  </si>
  <si>
    <t>SDE424004M</t>
  </si>
  <si>
    <t>SDE018005M</t>
  </si>
  <si>
    <t>SDE317004M</t>
  </si>
  <si>
    <t>SDE274005M</t>
  </si>
  <si>
    <t>SDE331005M</t>
  </si>
  <si>
    <t>SDE375005M</t>
  </si>
  <si>
    <t>SDE488005M</t>
  </si>
  <si>
    <t>SFC262004M</t>
  </si>
  <si>
    <t>SFC359010M</t>
  </si>
  <si>
    <t>SFC430005M</t>
  </si>
  <si>
    <t>SFC000003M</t>
  </si>
  <si>
    <t>SFC385007M</t>
  </si>
  <si>
    <t>SFC448007M</t>
  </si>
  <si>
    <t>SFC394006M</t>
  </si>
  <si>
    <t>SFC225005M</t>
  </si>
  <si>
    <t>SFC445005M</t>
  </si>
  <si>
    <t>SFC119005M</t>
  </si>
  <si>
    <t>SSF297004M</t>
  </si>
  <si>
    <t>SSF452005M</t>
  </si>
  <si>
    <t>SSF410004M</t>
  </si>
  <si>
    <t>SSF414005M</t>
  </si>
  <si>
    <t>SSF250005M</t>
  </si>
  <si>
    <t>SSF251003M</t>
  </si>
  <si>
    <t>SSF337008M</t>
  </si>
  <si>
    <t>SSF226005M</t>
  </si>
  <si>
    <t>SSF039005M</t>
  </si>
  <si>
    <t>SSF230005M</t>
  </si>
  <si>
    <t>SSF145005M</t>
  </si>
  <si>
    <t>SSF350004M</t>
  </si>
  <si>
    <t>SSF084003M</t>
  </si>
  <si>
    <t>SSF033005M</t>
  </si>
  <si>
    <t>SSF468005M</t>
  </si>
  <si>
    <t>SSF309005M</t>
  </si>
  <si>
    <t>SUO115005M</t>
  </si>
  <si>
    <t>SUO326005M</t>
  </si>
  <si>
    <t>SUO154005M</t>
  </si>
  <si>
    <t>SUO062005M</t>
  </si>
  <si>
    <t>SUO210005M</t>
  </si>
  <si>
    <t>SUO313005M</t>
  </si>
  <si>
    <t>SUO419012M</t>
  </si>
  <si>
    <t>SUO366004M</t>
  </si>
  <si>
    <t>SUO440005M</t>
  </si>
  <si>
    <t>SUO338004M</t>
  </si>
  <si>
    <t>SUO387003M</t>
  </si>
  <si>
    <t>VAC362004M</t>
  </si>
  <si>
    <t>VAC391004M</t>
  </si>
  <si>
    <t>VAC365003M</t>
  </si>
  <si>
    <t>VAC459007M</t>
  </si>
  <si>
    <t>VAC700004M</t>
  </si>
  <si>
    <t>VAC186005M</t>
  </si>
  <si>
    <t>VAC451004M</t>
  </si>
  <si>
    <t>VAC364005M</t>
  </si>
  <si>
    <t>VAC989005F</t>
  </si>
  <si>
    <t>VAC987005F</t>
  </si>
  <si>
    <t>CEN328013M</t>
  </si>
  <si>
    <t>CEN222024M</t>
  </si>
  <si>
    <t>CEN287024M</t>
  </si>
  <si>
    <t>CEN181016M</t>
  </si>
  <si>
    <t>CEN291004M</t>
  </si>
  <si>
    <t>CEN090006M</t>
  </si>
  <si>
    <t>CEN308007M</t>
  </si>
  <si>
    <t>CEN409010M</t>
  </si>
  <si>
    <t>CEN127011M</t>
  </si>
  <si>
    <t>CEN173020M</t>
  </si>
  <si>
    <t>CEN420008M</t>
  </si>
  <si>
    <t>CEN020018M</t>
  </si>
  <si>
    <t>CEN292009M</t>
  </si>
  <si>
    <t>CEN315021M</t>
  </si>
  <si>
    <t>CEN464007M</t>
  </si>
  <si>
    <t>CEN486006M</t>
  </si>
  <si>
    <t>CEN241021M</t>
  </si>
  <si>
    <t>CEN252020M</t>
  </si>
  <si>
    <t>CHS405005M</t>
  </si>
  <si>
    <t>CHS340011M</t>
  </si>
  <si>
    <t>CHS458004M</t>
  </si>
  <si>
    <t>CHS407006M</t>
  </si>
  <si>
    <t>CHS477006M</t>
  </si>
  <si>
    <t>CHS476006M</t>
  </si>
  <si>
    <t>CHS333005M</t>
  </si>
  <si>
    <t>CHS402005M</t>
  </si>
  <si>
    <t>COR454006M</t>
  </si>
  <si>
    <t>COR457007M</t>
  </si>
  <si>
    <t>COR268005M</t>
  </si>
  <si>
    <t>COR330006M</t>
  </si>
  <si>
    <t>COR481007M</t>
  </si>
  <si>
    <t>COR357003M</t>
  </si>
  <si>
    <t>COR079010M</t>
  </si>
  <si>
    <t>COR456005M</t>
  </si>
  <si>
    <t>COR348009M</t>
  </si>
  <si>
    <t>COR372005M</t>
  </si>
  <si>
    <t>COR324006M</t>
  </si>
  <si>
    <t>COR327005M</t>
  </si>
  <si>
    <t>COR295005M</t>
  </si>
  <si>
    <t>EST061006M</t>
  </si>
  <si>
    <t>EST461004M</t>
  </si>
  <si>
    <t>EST022005M</t>
  </si>
  <si>
    <t>EST344005M</t>
  </si>
  <si>
    <t>LIN319006M</t>
  </si>
  <si>
    <t>LIN073006M</t>
  </si>
  <si>
    <t>LIN305005M</t>
  </si>
  <si>
    <t>LIN353006M</t>
  </si>
  <si>
    <t>LIN992006F</t>
  </si>
  <si>
    <t>LIN996006F</t>
  </si>
  <si>
    <t>LIN998006F</t>
  </si>
  <si>
    <t>LIN995006F</t>
  </si>
  <si>
    <t>LIN493006M</t>
  </si>
  <si>
    <t>LIN994006F</t>
  </si>
  <si>
    <t>LIN993006F</t>
  </si>
  <si>
    <t>LIN487006M</t>
  </si>
  <si>
    <t>LIS358004M</t>
  </si>
  <si>
    <t>LIS023006M</t>
  </si>
  <si>
    <t>LIS028005M</t>
  </si>
  <si>
    <t>LIS343006M</t>
  </si>
  <si>
    <t>LIS403009M</t>
  </si>
  <si>
    <t>LIS471006M</t>
  </si>
  <si>
    <t>LIS314005M</t>
  </si>
  <si>
    <t>LIS322006M</t>
  </si>
  <si>
    <t>LIS096006M</t>
  </si>
  <si>
    <t>LIS386005M</t>
  </si>
  <si>
    <t>LIS125010M</t>
  </si>
  <si>
    <t>LIS434006M</t>
  </si>
  <si>
    <t>LIS334005M</t>
  </si>
  <si>
    <t>LIS083004M</t>
  </si>
  <si>
    <t>MYS318006M</t>
  </si>
  <si>
    <t>MYS183006M</t>
  </si>
  <si>
    <t>MYS444004M</t>
  </si>
  <si>
    <t>MYS124006M</t>
  </si>
  <si>
    <t>MYS367006M</t>
  </si>
  <si>
    <t>MYS465006M</t>
  </si>
  <si>
    <t>MYS413006M</t>
  </si>
  <si>
    <t>MYS342005M</t>
  </si>
  <si>
    <t>MYS100006M</t>
  </si>
  <si>
    <t>MYS095006M</t>
  </si>
  <si>
    <t>MYS475006M</t>
  </si>
  <si>
    <t>MYS072006M</t>
  </si>
  <si>
    <t>MYS352006M</t>
  </si>
  <si>
    <t>MYS361006M</t>
  </si>
  <si>
    <t>MYS300005M</t>
  </si>
  <si>
    <t>MYS010006M</t>
  </si>
  <si>
    <t>MYS431006M</t>
  </si>
  <si>
    <t>MYS396006M</t>
  </si>
  <si>
    <t>NBA285006M</t>
  </si>
  <si>
    <t>NBA393004M</t>
  </si>
  <si>
    <t>NBA105006M</t>
  </si>
  <si>
    <t>NBA103007M</t>
  </si>
  <si>
    <t>NBA384006M</t>
  </si>
  <si>
    <t>NBA433006M</t>
  </si>
  <si>
    <t>NBA463006M</t>
  </si>
  <si>
    <t>NBA182003M</t>
  </si>
  <si>
    <t>NBA302006M</t>
  </si>
  <si>
    <t>NBA496006M</t>
  </si>
  <si>
    <t>NOA438006M</t>
  </si>
  <si>
    <t>NOA425006M</t>
  </si>
  <si>
    <t>NOA442006M</t>
  </si>
  <si>
    <t>NOA346004M</t>
  </si>
  <si>
    <t>NOA404006M</t>
  </si>
  <si>
    <t>NOA244006M</t>
  </si>
  <si>
    <t>NOA447006M</t>
  </si>
  <si>
    <t>NOA406004M</t>
  </si>
  <si>
    <t>NOA236006M</t>
  </si>
  <si>
    <t>NOA470006M</t>
  </si>
  <si>
    <t>NSF416006M</t>
  </si>
  <si>
    <t>NSF113006M</t>
  </si>
  <si>
    <t>NSF280006M</t>
  </si>
  <si>
    <t>NSF439006M</t>
  </si>
  <si>
    <t>NSF428006M</t>
  </si>
  <si>
    <t>NSF489006M</t>
  </si>
  <si>
    <t>OAR239006M</t>
  </si>
  <si>
    <t>OAR264004M</t>
  </si>
  <si>
    <t>OAR437006M</t>
  </si>
  <si>
    <t>OAR412005M</t>
  </si>
  <si>
    <t>OAR231005M</t>
  </si>
  <si>
    <t>OAR029005M</t>
  </si>
  <si>
    <t>OAR217006M</t>
  </si>
  <si>
    <t>OAR107006M</t>
  </si>
  <si>
    <t>OAR178006M</t>
  </si>
  <si>
    <t>OES012005M</t>
  </si>
  <si>
    <t>OES329005M</t>
  </si>
  <si>
    <t>OES427005M</t>
  </si>
  <si>
    <t>OES092010M</t>
  </si>
  <si>
    <t>OES240005M</t>
  </si>
  <si>
    <t>OES003006M</t>
  </si>
  <si>
    <t>OES001006M</t>
  </si>
  <si>
    <t>OES485006M</t>
  </si>
  <si>
    <t>OES347005M</t>
  </si>
  <si>
    <t>OES356012M</t>
  </si>
  <si>
    <t>OES162006M</t>
  </si>
  <si>
    <t>OES006005M</t>
  </si>
  <si>
    <t>OES080006M</t>
  </si>
  <si>
    <t>OES336006M</t>
  </si>
  <si>
    <t>OES228005M</t>
  </si>
  <si>
    <t>OES261006M</t>
  </si>
  <si>
    <t>OES388006M</t>
  </si>
  <si>
    <t>OES007005M</t>
  </si>
  <si>
    <t>PAR001007M</t>
  </si>
  <si>
    <t>PAR003003M</t>
  </si>
  <si>
    <t>PAR450003M</t>
  </si>
  <si>
    <t>PAR432003M</t>
  </si>
  <si>
    <t>PAR002001M</t>
  </si>
  <si>
    <t>PAR462001M</t>
  </si>
  <si>
    <t>PAR005006M</t>
  </si>
  <si>
    <t>PAR004006M</t>
  </si>
  <si>
    <t>PAT473006M</t>
  </si>
  <si>
    <t>PAT474006M</t>
  </si>
  <si>
    <t>PAT484006M</t>
  </si>
  <si>
    <t>PAT990006F</t>
  </si>
  <si>
    <t>PAT983006F</t>
  </si>
  <si>
    <t>PAT985006F</t>
  </si>
  <si>
    <t>PAT984006F</t>
  </si>
  <si>
    <t>SAR500011M</t>
  </si>
  <si>
    <t>SAR078007M</t>
  </si>
  <si>
    <t>SAR370008M</t>
  </si>
  <si>
    <t>SAR046006M</t>
  </si>
  <si>
    <t>SAR472006M</t>
  </si>
  <si>
    <t>SAR270006M</t>
  </si>
  <si>
    <t>SDE323006M</t>
  </si>
  <si>
    <t>SDE055006M</t>
  </si>
  <si>
    <t>SDE435005M</t>
  </si>
  <si>
    <t>SDE249005M</t>
  </si>
  <si>
    <t>SDE389006M</t>
  </si>
  <si>
    <t>SDE032006M</t>
  </si>
  <si>
    <t>SDE286006M</t>
  </si>
  <si>
    <t>SDE380012M</t>
  </si>
  <si>
    <t>SDE087006M</t>
  </si>
  <si>
    <t>SDE321006M</t>
  </si>
  <si>
    <t>SDE392006M</t>
  </si>
  <si>
    <t>SDE424005M</t>
  </si>
  <si>
    <t>SDE018006M</t>
  </si>
  <si>
    <t>SDE317005M</t>
  </si>
  <si>
    <t>SDE274006M</t>
  </si>
  <si>
    <t>SDE331006M</t>
  </si>
  <si>
    <t>SDE375006M</t>
  </si>
  <si>
    <t>SDE488006M</t>
  </si>
  <si>
    <t>SFC262005M</t>
  </si>
  <si>
    <t>SFC359005M</t>
  </si>
  <si>
    <t>SFC430006M</t>
  </si>
  <si>
    <t>SFC000004M</t>
  </si>
  <si>
    <t>SFC385008M</t>
  </si>
  <si>
    <t>SFC448006M</t>
  </si>
  <si>
    <t>SFC394007M</t>
  </si>
  <si>
    <t>SFC225006M</t>
  </si>
  <si>
    <t>SFC119006M</t>
  </si>
  <si>
    <t>SSF297005M</t>
  </si>
  <si>
    <t>SSF452006M</t>
  </si>
  <si>
    <t>SSF410005M</t>
  </si>
  <si>
    <t>SSF414010M</t>
  </si>
  <si>
    <t>SSF250006M</t>
  </si>
  <si>
    <t>SSF251004M</t>
  </si>
  <si>
    <t>SSF337005M</t>
  </si>
  <si>
    <t>SSF226006M</t>
  </si>
  <si>
    <t>SSF039006M</t>
  </si>
  <si>
    <t>SSF230006M</t>
  </si>
  <si>
    <t>SSF145006M</t>
  </si>
  <si>
    <t>SSF350005M</t>
  </si>
  <si>
    <t>SSF084004M</t>
  </si>
  <si>
    <t>SSF033006M</t>
  </si>
  <si>
    <t>SSF468006M</t>
  </si>
  <si>
    <t>SSF309006M</t>
  </si>
  <si>
    <t>SUO115012M</t>
  </si>
  <si>
    <t>SUO326006M</t>
  </si>
  <si>
    <t>SUO154012M</t>
  </si>
  <si>
    <t>SUO062006M</t>
  </si>
  <si>
    <t>SUO210006M</t>
  </si>
  <si>
    <t>SUO313006M</t>
  </si>
  <si>
    <t>SUO419010M</t>
  </si>
  <si>
    <t>SUO366005M</t>
  </si>
  <si>
    <t>SUO440006M</t>
  </si>
  <si>
    <t>SUO338005M</t>
  </si>
  <si>
    <t>SUO387004M</t>
  </si>
  <si>
    <t>VAC362005M</t>
  </si>
  <si>
    <t>VAC391007M</t>
  </si>
  <si>
    <t>VAC365012M</t>
  </si>
  <si>
    <t>VAC459008M</t>
  </si>
  <si>
    <t>VAC700007M</t>
  </si>
  <si>
    <t>VAC186006M</t>
  </si>
  <si>
    <t>VAC451005M</t>
  </si>
  <si>
    <t>VAC364006M</t>
  </si>
  <si>
    <t>VAC989006F</t>
  </si>
  <si>
    <t>VAC987006F</t>
  </si>
  <si>
    <t>CEN328017M</t>
  </si>
  <si>
    <t>CEN222017M</t>
  </si>
  <si>
    <t>CEN287013M</t>
  </si>
  <si>
    <t>CEN181015M</t>
  </si>
  <si>
    <t>CEN291024M</t>
  </si>
  <si>
    <t>CEN090012M</t>
  </si>
  <si>
    <t>CEN409007M</t>
  </si>
  <si>
    <t>CEN127014M</t>
  </si>
  <si>
    <t>CEN173013M</t>
  </si>
  <si>
    <t>CEN420014M</t>
  </si>
  <si>
    <t>CEN020009M</t>
  </si>
  <si>
    <t>CEN292012M</t>
  </si>
  <si>
    <t>CEN315020M</t>
  </si>
  <si>
    <t>CEN464008M</t>
  </si>
  <si>
    <t>CEN486007M</t>
  </si>
  <si>
    <t>CEN241023M</t>
  </si>
  <si>
    <t>CEN252023M</t>
  </si>
  <si>
    <t>CHS405006M</t>
  </si>
  <si>
    <t>CHS340004M</t>
  </si>
  <si>
    <t>CHS458005M</t>
  </si>
  <si>
    <t>CHS407007M</t>
  </si>
  <si>
    <t>CHS477007M</t>
  </si>
  <si>
    <t>CHS476007M</t>
  </si>
  <si>
    <t>CHS333006M</t>
  </si>
  <si>
    <t>CHS402006M</t>
  </si>
  <si>
    <t>COR454007M</t>
  </si>
  <si>
    <t>COR457008M</t>
  </si>
  <si>
    <t>COR268006M</t>
  </si>
  <si>
    <t>COR330007M</t>
  </si>
  <si>
    <t>COR481008M</t>
  </si>
  <si>
    <t>COR357004M</t>
  </si>
  <si>
    <t>COR079004M</t>
  </si>
  <si>
    <t>COR456006M</t>
  </si>
  <si>
    <t>COR348007M</t>
  </si>
  <si>
    <t>COR372006M</t>
  </si>
  <si>
    <t>COR324007M</t>
  </si>
  <si>
    <t>COR327006M</t>
  </si>
  <si>
    <t>COR295006M</t>
  </si>
  <si>
    <t>EST061007M</t>
  </si>
  <si>
    <t>EST461005M</t>
  </si>
  <si>
    <t>EST022006M</t>
  </si>
  <si>
    <t>EST344006M</t>
  </si>
  <si>
    <t>LIN319007M</t>
  </si>
  <si>
    <t>LIN073007M</t>
  </si>
  <si>
    <t>LIN305006M</t>
  </si>
  <si>
    <t>LIN353007M</t>
  </si>
  <si>
    <t>LIN992007F</t>
  </si>
  <si>
    <t>LIN996007F</t>
  </si>
  <si>
    <t>LIN490003M</t>
  </si>
  <si>
    <t>LIN995007F</t>
  </si>
  <si>
    <t>LIN493007M</t>
  </si>
  <si>
    <t>LIN994007F</t>
  </si>
  <si>
    <t>LIN993007F</t>
  </si>
  <si>
    <t>LIN487007M</t>
  </si>
  <si>
    <t>LIS358005M</t>
  </si>
  <si>
    <t>LIS023007M</t>
  </si>
  <si>
    <t>LIS028006M</t>
  </si>
  <si>
    <t>LIS343007M</t>
  </si>
  <si>
    <t>LIS403006M</t>
  </si>
  <si>
    <t>LIS471007M</t>
  </si>
  <si>
    <t>LIS314006M</t>
  </si>
  <si>
    <t>LIS322007M</t>
  </si>
  <si>
    <t>LIS096007M</t>
  </si>
  <si>
    <t>LIS386006M</t>
  </si>
  <si>
    <t>LIS125006M</t>
  </si>
  <si>
    <t>LIS434007M</t>
  </si>
  <si>
    <t>LIS334006M</t>
  </si>
  <si>
    <t>LIS083005M</t>
  </si>
  <si>
    <t>MYS318011M</t>
  </si>
  <si>
    <t>MYS183007M</t>
  </si>
  <si>
    <t>MYS444005M</t>
  </si>
  <si>
    <t>MYS124007M</t>
  </si>
  <si>
    <t>MYS367007M</t>
  </si>
  <si>
    <t>MYS465007M</t>
  </si>
  <si>
    <t>MYS413007M</t>
  </si>
  <si>
    <t>MYS342001M</t>
  </si>
  <si>
    <t>MYS100007M</t>
  </si>
  <si>
    <t>MYS095007M</t>
  </si>
  <si>
    <t>MYS475007M</t>
  </si>
  <si>
    <t>MYS072007M</t>
  </si>
  <si>
    <t>MYS352007M</t>
  </si>
  <si>
    <t>MYS361007M</t>
  </si>
  <si>
    <t>MYS300006M</t>
  </si>
  <si>
    <t>MYS010007M</t>
  </si>
  <si>
    <t>MYS431007M</t>
  </si>
  <si>
    <t>MYS396007M</t>
  </si>
  <si>
    <t>NBA285007M</t>
  </si>
  <si>
    <t>NBA393005M</t>
  </si>
  <si>
    <t>NBA105007M</t>
  </si>
  <si>
    <t>NBA103006M</t>
  </si>
  <si>
    <t>NBA384007M</t>
  </si>
  <si>
    <t>NBA433007M</t>
  </si>
  <si>
    <t>NBA463007M</t>
  </si>
  <si>
    <t>NBA182004M</t>
  </si>
  <si>
    <t>NBA302007M</t>
  </si>
  <si>
    <t>NBA496007M</t>
  </si>
  <si>
    <t>NOA438007M</t>
  </si>
  <si>
    <t>NOA425007M</t>
  </si>
  <si>
    <t>NOA442007M</t>
  </si>
  <si>
    <t>NOA346005M</t>
  </si>
  <si>
    <t>NOA404009M</t>
  </si>
  <si>
    <t>NOA244007M</t>
  </si>
  <si>
    <t>NOA447008M</t>
  </si>
  <si>
    <t>NOA406005M</t>
  </si>
  <si>
    <t>NOA236011M</t>
  </si>
  <si>
    <t>NOA470007M</t>
  </si>
  <si>
    <t>NSF416007M</t>
  </si>
  <si>
    <t>NSF113007M</t>
  </si>
  <si>
    <t>NSF280007M</t>
  </si>
  <si>
    <t>NSF439007M</t>
  </si>
  <si>
    <t>NSF428007M</t>
  </si>
  <si>
    <t>NSF489007M</t>
  </si>
  <si>
    <t>OAR239007M</t>
  </si>
  <si>
    <t>OAR264005M</t>
  </si>
  <si>
    <t>OAR437007M</t>
  </si>
  <si>
    <t>OAR412006M</t>
  </si>
  <si>
    <t>OAR231006M</t>
  </si>
  <si>
    <t>OAR029006M</t>
  </si>
  <si>
    <t>OAR217007M</t>
  </si>
  <si>
    <t>OAR107007M</t>
  </si>
  <si>
    <t>OAR178007M</t>
  </si>
  <si>
    <t>OES012006M</t>
  </si>
  <si>
    <t>OES329006M</t>
  </si>
  <si>
    <t>OES427006M</t>
  </si>
  <si>
    <t>OES092005M</t>
  </si>
  <si>
    <t>OES240006M</t>
  </si>
  <si>
    <t>OES003007M</t>
  </si>
  <si>
    <t>OES001007M</t>
  </si>
  <si>
    <t>OES485007M</t>
  </si>
  <si>
    <t>OES347006M</t>
  </si>
  <si>
    <t>OES356004M</t>
  </si>
  <si>
    <t>OES162007M</t>
  </si>
  <si>
    <t>OES006006M</t>
  </si>
  <si>
    <t>OES080007M</t>
  </si>
  <si>
    <t>OES336007M</t>
  </si>
  <si>
    <t>OES228006M</t>
  </si>
  <si>
    <t>OES261007M</t>
  </si>
  <si>
    <t>OES388007M</t>
  </si>
  <si>
    <t>OES007006M</t>
  </si>
  <si>
    <t>PAR001001M</t>
  </si>
  <si>
    <t>PAR003001M</t>
  </si>
  <si>
    <t>PAR450007M</t>
  </si>
  <si>
    <t>PAR432007M</t>
  </si>
  <si>
    <t>PAR002007M</t>
  </si>
  <si>
    <t>PAR462005M</t>
  </si>
  <si>
    <t>PAR005007M</t>
  </si>
  <si>
    <t>PAR004007M</t>
  </si>
  <si>
    <t>PAT473007M</t>
  </si>
  <si>
    <t>PAT474007M</t>
  </si>
  <si>
    <t>PAT484007M</t>
  </si>
  <si>
    <t>PAT990007F</t>
  </si>
  <si>
    <t>PAT983007F</t>
  </si>
  <si>
    <t>PAT985007F</t>
  </si>
  <si>
    <t>PAT984007F</t>
  </si>
  <si>
    <t>SAR500000M</t>
  </si>
  <si>
    <t>SAR078008M</t>
  </si>
  <si>
    <t>SAR370006M</t>
  </si>
  <si>
    <t>SAR046007M</t>
  </si>
  <si>
    <t>SAR472007M</t>
  </si>
  <si>
    <t>SAR270013M</t>
  </si>
  <si>
    <t>SDE323007M</t>
  </si>
  <si>
    <t>SDE055007M</t>
  </si>
  <si>
    <t>SDE435006M</t>
  </si>
  <si>
    <t>SDE249006M</t>
  </si>
  <si>
    <t>SDE389007M</t>
  </si>
  <si>
    <t>SDE032007M</t>
  </si>
  <si>
    <t>SDE286007M</t>
  </si>
  <si>
    <t>SDE380006M</t>
  </si>
  <si>
    <t>SDE087007M</t>
  </si>
  <si>
    <t>SDE321007M</t>
  </si>
  <si>
    <t>SDE392007M</t>
  </si>
  <si>
    <t>SDE424006M</t>
  </si>
  <si>
    <t>SDE018007M</t>
  </si>
  <si>
    <t>SDE317006M</t>
  </si>
  <si>
    <t>SDE274007M</t>
  </si>
  <si>
    <t>SDE331007M</t>
  </si>
  <si>
    <t>SDE375007M</t>
  </si>
  <si>
    <t>SFC262006M</t>
  </si>
  <si>
    <t>SFC359011M</t>
  </si>
  <si>
    <t>SFC430007M</t>
  </si>
  <si>
    <t>SFC000005M</t>
  </si>
  <si>
    <t>SFC448008M</t>
  </si>
  <si>
    <t>SFC394008M</t>
  </si>
  <si>
    <t>SFC225007M</t>
  </si>
  <si>
    <t>SFC119007M</t>
  </si>
  <si>
    <t>SSF297006M</t>
  </si>
  <si>
    <t>SSF452007M</t>
  </si>
  <si>
    <t>SSF410006M</t>
  </si>
  <si>
    <t>SSF414006M</t>
  </si>
  <si>
    <t>SSF250007M</t>
  </si>
  <si>
    <t>SSF251005M</t>
  </si>
  <si>
    <t>SSF337006M</t>
  </si>
  <si>
    <t>SSF226007M</t>
  </si>
  <si>
    <t>SSF039007M</t>
  </si>
  <si>
    <t>SSF230007M</t>
  </si>
  <si>
    <t>SSF145007M</t>
  </si>
  <si>
    <t>SSF350006M</t>
  </si>
  <si>
    <t>SSF084005M</t>
  </si>
  <si>
    <t>SSF033007M</t>
  </si>
  <si>
    <t>SSF468007M</t>
  </si>
  <si>
    <t>SSF309007M</t>
  </si>
  <si>
    <t>SUO115006M</t>
  </si>
  <si>
    <t>SUO326007M</t>
  </si>
  <si>
    <t>SUO154006M</t>
  </si>
  <si>
    <t>SUO062007M</t>
  </si>
  <si>
    <t>SUO210007M</t>
  </si>
  <si>
    <t>SUO313007M</t>
  </si>
  <si>
    <t>SUO419004M</t>
  </si>
  <si>
    <t>SUO366007M</t>
  </si>
  <si>
    <t>SUO440007M</t>
  </si>
  <si>
    <t>SUO338006M</t>
  </si>
  <si>
    <t>SUO387005M</t>
  </si>
  <si>
    <t>VAC362006M</t>
  </si>
  <si>
    <t>VAC391005M</t>
  </si>
  <si>
    <t>VAC365004M</t>
  </si>
  <si>
    <t>VAC459009M</t>
  </si>
  <si>
    <t>VAC700003M</t>
  </si>
  <si>
    <t>VAC186007M</t>
  </si>
  <si>
    <t>VAC451006M</t>
  </si>
  <si>
    <t>VAC364007M</t>
  </si>
  <si>
    <t>VAC989007F</t>
  </si>
  <si>
    <t>VAC987007F</t>
  </si>
  <si>
    <t>CEN328018M</t>
  </si>
  <si>
    <t>CEN222028M</t>
  </si>
  <si>
    <t>CEN287020M</t>
  </si>
  <si>
    <t>CEN181008M</t>
  </si>
  <si>
    <t>CEN291015M</t>
  </si>
  <si>
    <t>CEN090007M</t>
  </si>
  <si>
    <t>CEN409014M</t>
  </si>
  <si>
    <t>CEN127023M</t>
  </si>
  <si>
    <t>CEN173009M</t>
  </si>
  <si>
    <t>CEN420001M</t>
  </si>
  <si>
    <t>CEN020017M</t>
  </si>
  <si>
    <t>CEN292020M</t>
  </si>
  <si>
    <t>CEN315018M</t>
  </si>
  <si>
    <t>CEN464009M</t>
  </si>
  <si>
    <t>CEN241022M</t>
  </si>
  <si>
    <t>CEN252028M</t>
  </si>
  <si>
    <t>CHS405007M</t>
  </si>
  <si>
    <t>CHS340005M</t>
  </si>
  <si>
    <t>CHS458006M</t>
  </si>
  <si>
    <t>CHS407008M</t>
  </si>
  <si>
    <t>CHS477009M</t>
  </si>
  <si>
    <t>CHS476008M</t>
  </si>
  <si>
    <t>CHS333007M</t>
  </si>
  <si>
    <t>CHS402010M</t>
  </si>
  <si>
    <t>COR454008M</t>
  </si>
  <si>
    <t>COR457009M</t>
  </si>
  <si>
    <t>COR268007M</t>
  </si>
  <si>
    <t>COR330008M</t>
  </si>
  <si>
    <t>COR481011M</t>
  </si>
  <si>
    <t>COR357005M</t>
  </si>
  <si>
    <t>COR079005M</t>
  </si>
  <si>
    <t>COR456007M</t>
  </si>
  <si>
    <t>COR372001M</t>
  </si>
  <si>
    <t>COR324008M</t>
  </si>
  <si>
    <t>COR327007M</t>
  </si>
  <si>
    <t>COR295007M</t>
  </si>
  <si>
    <t>EST461006M</t>
  </si>
  <si>
    <t>EST022007M</t>
  </si>
  <si>
    <t>EST344007M</t>
  </si>
  <si>
    <t>LIN319008M</t>
  </si>
  <si>
    <t>LIN073008M</t>
  </si>
  <si>
    <t>LIN305007M</t>
  </si>
  <si>
    <t>LIN353010M</t>
  </si>
  <si>
    <t>LIN992008F</t>
  </si>
  <si>
    <t>LIN996008F</t>
  </si>
  <si>
    <t>LIN490009M</t>
  </si>
  <si>
    <t>LIN995008F</t>
  </si>
  <si>
    <t>LIN997001F</t>
  </si>
  <si>
    <t>LIN994008F</t>
  </si>
  <si>
    <t>LIN993008F</t>
  </si>
  <si>
    <t>LIN487008M</t>
  </si>
  <si>
    <t>LIS358006M</t>
  </si>
  <si>
    <t>LIS023008M</t>
  </si>
  <si>
    <t>LIS028007M</t>
  </si>
  <si>
    <t>LIS343008M</t>
  </si>
  <si>
    <t>LIS403007M</t>
  </si>
  <si>
    <t>LIS471008M</t>
  </si>
  <si>
    <t>LIS314007M</t>
  </si>
  <si>
    <t>LIS322008M</t>
  </si>
  <si>
    <t>LIS096008M</t>
  </si>
  <si>
    <t>LIS386007M</t>
  </si>
  <si>
    <t>LIS125007M</t>
  </si>
  <si>
    <t>LIS434008M</t>
  </si>
  <si>
    <t>LIS334007M</t>
  </si>
  <si>
    <t>LIS083008M</t>
  </si>
  <si>
    <t>MYS318007M</t>
  </si>
  <si>
    <t>MYS183008M</t>
  </si>
  <si>
    <t>MYS444006M</t>
  </si>
  <si>
    <t>MYS367008M</t>
  </si>
  <si>
    <t>MYS465008M</t>
  </si>
  <si>
    <t>MYS413008M</t>
  </si>
  <si>
    <t>MYS342008M</t>
  </si>
  <si>
    <t>MYS100008M</t>
  </si>
  <si>
    <t>MYS095008M</t>
  </si>
  <si>
    <t>MYS475010M</t>
  </si>
  <si>
    <t>MYS072008M</t>
  </si>
  <si>
    <t>MYS361008M</t>
  </si>
  <si>
    <t>MYS300007M</t>
  </si>
  <si>
    <t>MYS010008M</t>
  </si>
  <si>
    <t>MYS431008M</t>
  </si>
  <si>
    <t>MYS396008M</t>
  </si>
  <si>
    <t>NBA285008M</t>
  </si>
  <si>
    <t>NBA393008M</t>
  </si>
  <si>
    <t>NBA105008M</t>
  </si>
  <si>
    <t>NBA103008M</t>
  </si>
  <si>
    <t>NBA384008M</t>
  </si>
  <si>
    <t>NBA433008M</t>
  </si>
  <si>
    <t>NBA463008M</t>
  </si>
  <si>
    <t>NBA182005M</t>
  </si>
  <si>
    <t>NBA302008M</t>
  </si>
  <si>
    <t>NBA496008M</t>
  </si>
  <si>
    <t>NOA438008M</t>
  </si>
  <si>
    <t>NOA425008M</t>
  </si>
  <si>
    <t>NOA442008M</t>
  </si>
  <si>
    <t>NOA346006M</t>
  </si>
  <si>
    <t>NOA404007M</t>
  </si>
  <si>
    <t>NOA244008M</t>
  </si>
  <si>
    <t>NOA447007M</t>
  </si>
  <si>
    <t>NOA406010M</t>
  </si>
  <si>
    <t>NOA236007M</t>
  </si>
  <si>
    <t>NOA470008M</t>
  </si>
  <si>
    <t>NSF416008M</t>
  </si>
  <si>
    <t>NSF280008M</t>
  </si>
  <si>
    <t>NSF439008M</t>
  </si>
  <si>
    <t>NSF428008M</t>
  </si>
  <si>
    <t>NSF489008M</t>
  </si>
  <si>
    <t>OAR239008M</t>
  </si>
  <si>
    <t>OAR264006M</t>
  </si>
  <si>
    <t>OAR437008M</t>
  </si>
  <si>
    <t>OAR412007M</t>
  </si>
  <si>
    <t>OAR231007M</t>
  </si>
  <si>
    <t>OAR029007M</t>
  </si>
  <si>
    <t>OAR217008M</t>
  </si>
  <si>
    <t>OAR107008M</t>
  </si>
  <si>
    <t>OAR178008M</t>
  </si>
  <si>
    <t>OES012007M</t>
  </si>
  <si>
    <t>OES329008M</t>
  </si>
  <si>
    <t>OES427011M</t>
  </si>
  <si>
    <t>OES092006M</t>
  </si>
  <si>
    <t>OES240007M</t>
  </si>
  <si>
    <t>OES003008M</t>
  </si>
  <si>
    <t>OES001008M</t>
  </si>
  <si>
    <t>OES485008M</t>
  </si>
  <si>
    <t>OES347007M</t>
  </si>
  <si>
    <t>OES356005M</t>
  </si>
  <si>
    <t>OES006007M</t>
  </si>
  <si>
    <t>OES080008M</t>
  </si>
  <si>
    <t>OES336008M</t>
  </si>
  <si>
    <t>OES228007M</t>
  </si>
  <si>
    <t>OES388008M</t>
  </si>
  <si>
    <t>OES007007M</t>
  </si>
  <si>
    <t>PAR001008M</t>
  </si>
  <si>
    <t>PAR003005M</t>
  </si>
  <si>
    <t>PAR450008M</t>
  </si>
  <si>
    <t>PAR432004M</t>
  </si>
  <si>
    <t>PAR002008M</t>
  </si>
  <si>
    <t>PAR462006M</t>
  </si>
  <si>
    <t>PAR005008M</t>
  </si>
  <si>
    <t>PAR004008M</t>
  </si>
  <si>
    <t>PAT473008M</t>
  </si>
  <si>
    <t>PAT474008M</t>
  </si>
  <si>
    <t>PAT484008M</t>
  </si>
  <si>
    <t>PAT990008F</t>
  </si>
  <si>
    <t>PAT983008F</t>
  </si>
  <si>
    <t>PAT985008F</t>
  </si>
  <si>
    <t>PAT984008F</t>
  </si>
  <si>
    <t>SAR500008M</t>
  </si>
  <si>
    <t>SAR078009M</t>
  </si>
  <si>
    <t>SAR370007M</t>
  </si>
  <si>
    <t>SAR046008M</t>
  </si>
  <si>
    <t>SAR472008M</t>
  </si>
  <si>
    <t>SAR270007M</t>
  </si>
  <si>
    <t>SDE323008M</t>
  </si>
  <si>
    <t>SDE055008M</t>
  </si>
  <si>
    <t>SDE435007M</t>
  </si>
  <si>
    <t>SDE249007M</t>
  </si>
  <si>
    <t>SDE389010M</t>
  </si>
  <si>
    <t>SDE032008M</t>
  </si>
  <si>
    <t>SDE286008M</t>
  </si>
  <si>
    <t>SDE380007M</t>
  </si>
  <si>
    <t>SDE087008M</t>
  </si>
  <si>
    <t>SDE321008M</t>
  </si>
  <si>
    <t>SDE392008M</t>
  </si>
  <si>
    <t>SDE424007M</t>
  </si>
  <si>
    <t>SDE018008M</t>
  </si>
  <si>
    <t>SDE317007M</t>
  </si>
  <si>
    <t>SDE274008M</t>
  </si>
  <si>
    <t>SDE331008M</t>
  </si>
  <si>
    <t>SDE375008M</t>
  </si>
  <si>
    <t>SFC262010M</t>
  </si>
  <si>
    <t>SFC359007M</t>
  </si>
  <si>
    <t>SFC430008M</t>
  </si>
  <si>
    <t>SFC448009M</t>
  </si>
  <si>
    <t>SFC394009M</t>
  </si>
  <si>
    <t>SFC225008M</t>
  </si>
  <si>
    <t>SFC119008M</t>
  </si>
  <si>
    <t>SSF297007M</t>
  </si>
  <si>
    <t>SSF452008M</t>
  </si>
  <si>
    <t>SSF410007M</t>
  </si>
  <si>
    <t>SSF414007M</t>
  </si>
  <si>
    <t>SSF250008M</t>
  </si>
  <si>
    <t>SSF251006M</t>
  </si>
  <si>
    <t>SSF337007M</t>
  </si>
  <si>
    <t>SSF226008M</t>
  </si>
  <si>
    <t>SSF039008M</t>
  </si>
  <si>
    <t>SSF230008M</t>
  </si>
  <si>
    <t>SSF145011M</t>
  </si>
  <si>
    <t>SSF350007M</t>
  </si>
  <si>
    <t>SSF084006M</t>
  </si>
  <si>
    <t>SSF033008M</t>
  </si>
  <si>
    <t>SSF468008M</t>
  </si>
  <si>
    <t>SSF309008M</t>
  </si>
  <si>
    <t>SUO115011M</t>
  </si>
  <si>
    <t>SUO326009M</t>
  </si>
  <si>
    <t>SUO154007M</t>
  </si>
  <si>
    <t>SUO062008M</t>
  </si>
  <si>
    <t>SUO210008M</t>
  </si>
  <si>
    <t>SUO313008M</t>
  </si>
  <si>
    <t>SUO419005M</t>
  </si>
  <si>
    <t>SUO366006M</t>
  </si>
  <si>
    <t>SUO440008M</t>
  </si>
  <si>
    <t>SUO338007M</t>
  </si>
  <si>
    <t>SUO387006M</t>
  </si>
  <si>
    <t>VAC362007M</t>
  </si>
  <si>
    <t>VAC391006M</t>
  </si>
  <si>
    <t>VAC365005M</t>
  </si>
  <si>
    <t>VAC459010M</t>
  </si>
  <si>
    <t>VAC700006M</t>
  </si>
  <si>
    <t>VAC451007M</t>
  </si>
  <si>
    <t>VAC364008M</t>
  </si>
  <si>
    <t>VAC989008F</t>
  </si>
  <si>
    <t>VAC987008F</t>
  </si>
  <si>
    <t>CEN328019M</t>
  </si>
  <si>
    <t>CEN222027M</t>
  </si>
  <si>
    <t>CEN287010M</t>
  </si>
  <si>
    <t>CEN181005M</t>
  </si>
  <si>
    <t>CEN291013M</t>
  </si>
  <si>
    <t>CEN090008M</t>
  </si>
  <si>
    <t>CEN409005M</t>
  </si>
  <si>
    <t>CEN173023M</t>
  </si>
  <si>
    <t>CEN420016M</t>
  </si>
  <si>
    <t>CEN020008M</t>
  </si>
  <si>
    <t>CEN292014M</t>
  </si>
  <si>
    <t>CEN315017M</t>
  </si>
  <si>
    <t>CEN241028M</t>
  </si>
  <si>
    <t>CEN252009M</t>
  </si>
  <si>
    <t>CHS405008M</t>
  </si>
  <si>
    <t>CHS340006M</t>
  </si>
  <si>
    <t>CHS458007M</t>
  </si>
  <si>
    <t>CHS476009M</t>
  </si>
  <si>
    <t>CHS333008M</t>
  </si>
  <si>
    <t>CHS402011M</t>
  </si>
  <si>
    <t>COR454009M</t>
  </si>
  <si>
    <t>COR457010M</t>
  </si>
  <si>
    <t>COR268008M</t>
  </si>
  <si>
    <t>COR330009M</t>
  </si>
  <si>
    <t>COR481009M</t>
  </si>
  <si>
    <t>COR357006M</t>
  </si>
  <si>
    <t>COR079006M</t>
  </si>
  <si>
    <t>COR456008M</t>
  </si>
  <si>
    <t>COR372007M</t>
  </si>
  <si>
    <t>COR324009M</t>
  </si>
  <si>
    <t>COR327010M</t>
  </si>
  <si>
    <t>COR295008M</t>
  </si>
  <si>
    <t>EST461007M</t>
  </si>
  <si>
    <t>EST022008M</t>
  </si>
  <si>
    <t>LIN319009M</t>
  </si>
  <si>
    <t>LIN073009M</t>
  </si>
  <si>
    <t>LIN305008M</t>
  </si>
  <si>
    <t>LIN353008M</t>
  </si>
  <si>
    <t>LIN992009F</t>
  </si>
  <si>
    <t>LIN996009F</t>
  </si>
  <si>
    <t>LIN490006M</t>
  </si>
  <si>
    <t>LIN995009F</t>
  </si>
  <si>
    <t>LIN997002F</t>
  </si>
  <si>
    <t>LIN994009F</t>
  </si>
  <si>
    <t>LIN993009F</t>
  </si>
  <si>
    <t>LIN487009M</t>
  </si>
  <si>
    <t>LIS358007M</t>
  </si>
  <si>
    <t>LIS023009M</t>
  </si>
  <si>
    <t>LIS343009M</t>
  </si>
  <si>
    <t>LIS403008M</t>
  </si>
  <si>
    <t>LIS471009M</t>
  </si>
  <si>
    <t>LIS314008M</t>
  </si>
  <si>
    <t>LIS322011M</t>
  </si>
  <si>
    <t>LIS096009M</t>
  </si>
  <si>
    <t>LIS386008M</t>
  </si>
  <si>
    <t>LIS125008M</t>
  </si>
  <si>
    <t>LIS434009M</t>
  </si>
  <si>
    <t>LIS334009M</t>
  </si>
  <si>
    <t>MYS318008M</t>
  </si>
  <si>
    <t>MYS183009M</t>
  </si>
  <si>
    <t>MYS444007M</t>
  </si>
  <si>
    <t>MYS367009M</t>
  </si>
  <si>
    <t>MYS465010M</t>
  </si>
  <si>
    <t>MYS413009M</t>
  </si>
  <si>
    <t>MYS100009M</t>
  </si>
  <si>
    <t>MYS095009M</t>
  </si>
  <si>
    <t>MYS475008M</t>
  </si>
  <si>
    <t>MYS072009M</t>
  </si>
  <si>
    <t>MYS361009M</t>
  </si>
  <si>
    <t>MYS300011M</t>
  </si>
  <si>
    <t>MYS431009M</t>
  </si>
  <si>
    <t>MYS396009M</t>
  </si>
  <si>
    <t>NBA393009M</t>
  </si>
  <si>
    <t>NBA105009M</t>
  </si>
  <si>
    <t>NBA384009M</t>
  </si>
  <si>
    <t>NBA433009M</t>
  </si>
  <si>
    <t>NBA463009M</t>
  </si>
  <si>
    <t>NBA182006M</t>
  </si>
  <si>
    <t>NBA302009M</t>
  </si>
  <si>
    <t>NBA496009M</t>
  </si>
  <si>
    <t>NOA438009M</t>
  </si>
  <si>
    <t>NOA425009M</t>
  </si>
  <si>
    <t>NOA442009M</t>
  </si>
  <si>
    <t>NOA346010M</t>
  </si>
  <si>
    <t>NOA404008M</t>
  </si>
  <si>
    <t>NOA406006M</t>
  </si>
  <si>
    <t>NOA236008M</t>
  </si>
  <si>
    <t>NOA470011M</t>
  </si>
  <si>
    <t>NSF416009M</t>
  </si>
  <si>
    <t>NSF280009M</t>
  </si>
  <si>
    <t>NSF439009M</t>
  </si>
  <si>
    <t>NSF428009M</t>
  </si>
  <si>
    <t>NSF489009M</t>
  </si>
  <si>
    <t>OAR239012M</t>
  </si>
  <si>
    <t>OAR264007M</t>
  </si>
  <si>
    <t>OAR437009M</t>
  </si>
  <si>
    <t>OAR412011M</t>
  </si>
  <si>
    <t>OAR231009M</t>
  </si>
  <si>
    <t>OAR029008M</t>
  </si>
  <si>
    <t>OAR217009M</t>
  </si>
  <si>
    <t>OAR107009M</t>
  </si>
  <si>
    <t>OAR178009M</t>
  </si>
  <si>
    <t>OES012008M</t>
  </si>
  <si>
    <t>OES427007M</t>
  </si>
  <si>
    <t>OES092007M</t>
  </si>
  <si>
    <t>OES240008M</t>
  </si>
  <si>
    <t>OES003009M</t>
  </si>
  <si>
    <t>OES001009M</t>
  </si>
  <si>
    <t>OES485009M</t>
  </si>
  <si>
    <t>OES347008M</t>
  </si>
  <si>
    <t>OES356006M</t>
  </si>
  <si>
    <t>OES006008M</t>
  </si>
  <si>
    <t>OES080009M</t>
  </si>
  <si>
    <t>OES336009M</t>
  </si>
  <si>
    <t>OES228008M</t>
  </si>
  <si>
    <t>OES007008M</t>
  </si>
  <si>
    <t>PAR001011M</t>
  </si>
  <si>
    <t>PAR003002M</t>
  </si>
  <si>
    <t>PAR432005M</t>
  </si>
  <si>
    <t>PAR462009M</t>
  </si>
  <si>
    <t>PAR005009M</t>
  </si>
  <si>
    <t>PAR004009M</t>
  </si>
  <si>
    <t>PAT473009M</t>
  </si>
  <si>
    <t>PAT474009M</t>
  </si>
  <si>
    <t>PAT990009F</t>
  </si>
  <si>
    <t>PAT983009F</t>
  </si>
  <si>
    <t>PAT985009F</t>
  </si>
  <si>
    <t>SAR500007M</t>
  </si>
  <si>
    <t>SAR078010M</t>
  </si>
  <si>
    <t>SAR046009M</t>
  </si>
  <si>
    <t>SAR472009M</t>
  </si>
  <si>
    <t>SAR270012M</t>
  </si>
  <si>
    <t>SDE323009M</t>
  </si>
  <si>
    <t>SDE055009M</t>
  </si>
  <si>
    <t>SDE249008M</t>
  </si>
  <si>
    <t>SDE389008M</t>
  </si>
  <si>
    <t>SDE032009M</t>
  </si>
  <si>
    <t>SDE286009M</t>
  </si>
  <si>
    <t>SDE380008M</t>
  </si>
  <si>
    <t>SDE087009M</t>
  </si>
  <si>
    <t>SDE321009M</t>
  </si>
  <si>
    <t>SDE392009M</t>
  </si>
  <si>
    <t>SDE424008M</t>
  </si>
  <si>
    <t>SDE018009M</t>
  </si>
  <si>
    <t>SDE317008M</t>
  </si>
  <si>
    <t>SDE274009M</t>
  </si>
  <si>
    <t>SDE331009M</t>
  </si>
  <si>
    <t>SDE375009M</t>
  </si>
  <si>
    <t>SFC359008M</t>
  </si>
  <si>
    <t>SFC448010M</t>
  </si>
  <si>
    <t>SFC394010M</t>
  </si>
  <si>
    <t>SFC225009M</t>
  </si>
  <si>
    <t>SFC119009M</t>
  </si>
  <si>
    <t>SSF297008M</t>
  </si>
  <si>
    <t>SSF452009M</t>
  </si>
  <si>
    <t>SSF410012M</t>
  </si>
  <si>
    <t>SSF414008M</t>
  </si>
  <si>
    <t>SSF250009M</t>
  </si>
  <si>
    <t>SSF251007M</t>
  </si>
  <si>
    <t>SSF226009M</t>
  </si>
  <si>
    <t>SSF039009M</t>
  </si>
  <si>
    <t>SSF230009M</t>
  </si>
  <si>
    <t>SSF145008M</t>
  </si>
  <si>
    <t>SSF350008M</t>
  </si>
  <si>
    <t>SSF084010M</t>
  </si>
  <si>
    <t>SSF033009M</t>
  </si>
  <si>
    <t>SSF468010M</t>
  </si>
  <si>
    <t>SSF309009M</t>
  </si>
  <si>
    <t>SUO115007M</t>
  </si>
  <si>
    <t>SUO326008M</t>
  </si>
  <si>
    <t>SUO154008M</t>
  </si>
  <si>
    <t>SUO062009M</t>
  </si>
  <si>
    <t>SUO210009M</t>
  </si>
  <si>
    <t>SUO313009M</t>
  </si>
  <si>
    <t>SUO419006M</t>
  </si>
  <si>
    <t>SUO366009M</t>
  </si>
  <si>
    <t>SUO440009M</t>
  </si>
  <si>
    <t>SUO338008M</t>
  </si>
  <si>
    <t>SUO387007M</t>
  </si>
  <si>
    <t>VAC362008M</t>
  </si>
  <si>
    <t>VAC391009M</t>
  </si>
  <si>
    <t>VAC365006M</t>
  </si>
  <si>
    <t>VAC459011M</t>
  </si>
  <si>
    <t>VAC700002M</t>
  </si>
  <si>
    <t>VAC451008M</t>
  </si>
  <si>
    <t>VAC364009M</t>
  </si>
  <si>
    <t>VAC989009F</t>
  </si>
  <si>
    <t>VAC987009F</t>
  </si>
  <si>
    <t>CEN328020M</t>
  </si>
  <si>
    <t>CEN222021M</t>
  </si>
  <si>
    <t>CEN287011M</t>
  </si>
  <si>
    <t>CEN181006M</t>
  </si>
  <si>
    <t>CEN291028M</t>
  </si>
  <si>
    <t>CEN090009M</t>
  </si>
  <si>
    <t>CEN409006M</t>
  </si>
  <si>
    <t>CEN173016M</t>
  </si>
  <si>
    <t>CEN420013M</t>
  </si>
  <si>
    <t>CEN020019M</t>
  </si>
  <si>
    <t>CEN292013M</t>
  </si>
  <si>
    <t>CEN315009M</t>
  </si>
  <si>
    <t>CEN241029M</t>
  </si>
  <si>
    <t>CEN252026M</t>
  </si>
  <si>
    <t>CHS405009M</t>
  </si>
  <si>
    <t>CHS340007M</t>
  </si>
  <si>
    <t>CHS458009M</t>
  </si>
  <si>
    <t>CHS476010M</t>
  </si>
  <si>
    <t>CHS333009M</t>
  </si>
  <si>
    <t>CHS402013M</t>
  </si>
  <si>
    <t>COR454010M</t>
  </si>
  <si>
    <t>COR268009M</t>
  </si>
  <si>
    <t>COR481010M</t>
  </si>
  <si>
    <t>COR357010M</t>
  </si>
  <si>
    <t>COR079007M</t>
  </si>
  <si>
    <t>COR372008M</t>
  </si>
  <si>
    <t>COR324010M</t>
  </si>
  <si>
    <t>COR327011M</t>
  </si>
  <si>
    <t>COR295009M</t>
  </si>
  <si>
    <t>EST461010M</t>
  </si>
  <si>
    <t>EST022009M</t>
  </si>
  <si>
    <t>LIN073010M</t>
  </si>
  <si>
    <t>LIN305009M</t>
  </si>
  <si>
    <t>LIN353009M</t>
  </si>
  <si>
    <t>LIN992010F</t>
  </si>
  <si>
    <t>LIN996010F</t>
  </si>
  <si>
    <t>LIN490008M</t>
  </si>
  <si>
    <t>LIN995010F</t>
  </si>
  <si>
    <t>LIN997003F</t>
  </si>
  <si>
    <t>LIN993010F</t>
  </si>
  <si>
    <t>LIS358010M</t>
  </si>
  <si>
    <t>LIS403010M</t>
  </si>
  <si>
    <t>LIS471010M</t>
  </si>
  <si>
    <t>LIS314010M</t>
  </si>
  <si>
    <t>LIS322009M</t>
  </si>
  <si>
    <t>LIS096010M</t>
  </si>
  <si>
    <t>LIS386009M</t>
  </si>
  <si>
    <t>LIS125011M</t>
  </si>
  <si>
    <t>LIS434010M</t>
  </si>
  <si>
    <t>MYS318009M</t>
  </si>
  <si>
    <t>MYS465009M</t>
  </si>
  <si>
    <t>MYS413010M</t>
  </si>
  <si>
    <t>MYS100010M</t>
  </si>
  <si>
    <t>MYS095010M</t>
  </si>
  <si>
    <t>MYS475011M</t>
  </si>
  <si>
    <t>MYS072010M</t>
  </si>
  <si>
    <t>MYS361010M</t>
  </si>
  <si>
    <t>MYS300008M</t>
  </si>
  <si>
    <t>MYS431010M</t>
  </si>
  <si>
    <t>MYS396010M</t>
  </si>
  <si>
    <t>NBA105010M</t>
  </si>
  <si>
    <t>NBA384010M</t>
  </si>
  <si>
    <t>NBA433010M</t>
  </si>
  <si>
    <t>NBA182007M</t>
  </si>
  <si>
    <t>NBA302010M</t>
  </si>
  <si>
    <t>NBA496010M</t>
  </si>
  <si>
    <t>NOA438010M</t>
  </si>
  <si>
    <t>NOA425010M</t>
  </si>
  <si>
    <t>NOA442010M</t>
  </si>
  <si>
    <t>NOA346011M</t>
  </si>
  <si>
    <t>NOA404010M</t>
  </si>
  <si>
    <t>NOA406007M</t>
  </si>
  <si>
    <t>NOA236009M</t>
  </si>
  <si>
    <t>NOA470009M</t>
  </si>
  <si>
    <t>NSF416010M</t>
  </si>
  <si>
    <t>NSF489010M</t>
  </si>
  <si>
    <t>OAR239009M</t>
  </si>
  <si>
    <t>OAR264011M</t>
  </si>
  <si>
    <t>OAR437010M</t>
  </si>
  <si>
    <t>OAR412012M</t>
  </si>
  <si>
    <t>OAR231010M</t>
  </si>
  <si>
    <t>OAR029009M</t>
  </si>
  <si>
    <t>OAR217010M</t>
  </si>
  <si>
    <t>OAR107010M</t>
  </si>
  <si>
    <t>OAR178010M</t>
  </si>
  <si>
    <t>OES012009M</t>
  </si>
  <si>
    <t>OES427008M</t>
  </si>
  <si>
    <t>OES092008M</t>
  </si>
  <si>
    <t>OES240009M</t>
  </si>
  <si>
    <t>OES003013M</t>
  </si>
  <si>
    <t>OES001010M</t>
  </si>
  <si>
    <t>OES485010M</t>
  </si>
  <si>
    <t>OES347009M</t>
  </si>
  <si>
    <t>OES356007M</t>
  </si>
  <si>
    <t>OES006009M</t>
  </si>
  <si>
    <t>OES080010M</t>
  </si>
  <si>
    <t>OES336010M</t>
  </si>
  <si>
    <t>OES228009M</t>
  </si>
  <si>
    <t>OES007009M</t>
  </si>
  <si>
    <t>PAR001010M</t>
  </si>
  <si>
    <t>PAR003007M</t>
  </si>
  <si>
    <t>PAR432010M</t>
  </si>
  <si>
    <t>PAR462010M</t>
  </si>
  <si>
    <t>PAR005010M</t>
  </si>
  <si>
    <t>PAR004010M</t>
  </si>
  <si>
    <t>PAT473010M</t>
  </si>
  <si>
    <t>PAT474011M</t>
  </si>
  <si>
    <t>PAT990010F</t>
  </si>
  <si>
    <t>PAT983010F</t>
  </si>
  <si>
    <t>PAT985010F</t>
  </si>
  <si>
    <t>SAR500005M</t>
  </si>
  <si>
    <t>SAR078011M</t>
  </si>
  <si>
    <t>SAR046010M</t>
  </si>
  <si>
    <t>SAR472010M</t>
  </si>
  <si>
    <t>SAR270008M</t>
  </si>
  <si>
    <t>SDE323010M</t>
  </si>
  <si>
    <t>SDE055010M</t>
  </si>
  <si>
    <t>SDE249009M</t>
  </si>
  <si>
    <t>SDE389011M</t>
  </si>
  <si>
    <t>SDE032010M</t>
  </si>
  <si>
    <t>SDE380009M</t>
  </si>
  <si>
    <t>SDE087010M</t>
  </si>
  <si>
    <t>SDE321010M</t>
  </si>
  <si>
    <t>SDE424009M</t>
  </si>
  <si>
    <t>SDE018010M</t>
  </si>
  <si>
    <t>SDE317009M</t>
  </si>
  <si>
    <t>SDE274010M</t>
  </si>
  <si>
    <t>SDE331010M</t>
  </si>
  <si>
    <t>SDE375010M</t>
  </si>
  <si>
    <t>SFC359009M</t>
  </si>
  <si>
    <t>SFC448011M</t>
  </si>
  <si>
    <t>SFC394011M</t>
  </si>
  <si>
    <t>SFC225010M</t>
  </si>
  <si>
    <t>SFC119010M</t>
  </si>
  <si>
    <t>SSF297009M</t>
  </si>
  <si>
    <t>SSF452010M</t>
  </si>
  <si>
    <t>SSF410010M</t>
  </si>
  <si>
    <t>SSF414009M</t>
  </si>
  <si>
    <t>SSF250010M</t>
  </si>
  <si>
    <t>SSF251008M</t>
  </si>
  <si>
    <t>SSF226010M</t>
  </si>
  <si>
    <t>SSF039011M</t>
  </si>
  <si>
    <t>SSF145009M</t>
  </si>
  <si>
    <t>SSF350012M</t>
  </si>
  <si>
    <t>SSF084007M</t>
  </si>
  <si>
    <t>SSF033010M</t>
  </si>
  <si>
    <t>SSF468009M</t>
  </si>
  <si>
    <t>SSF309010M</t>
  </si>
  <si>
    <t>SUO115008M</t>
  </si>
  <si>
    <t>SUO326010M</t>
  </si>
  <si>
    <t>SUO154009M</t>
  </si>
  <si>
    <t>SUO062010M</t>
  </si>
  <si>
    <t>SUO210010M</t>
  </si>
  <si>
    <t>SUO313010M</t>
  </si>
  <si>
    <t>SUO419007M</t>
  </si>
  <si>
    <t>SUO440010M</t>
  </si>
  <si>
    <t>SUO338009M</t>
  </si>
  <si>
    <t>SUO387008M</t>
  </si>
  <si>
    <t>VAC362009M</t>
  </si>
  <si>
    <t>VAC391010M</t>
  </si>
  <si>
    <t>VAC365007M</t>
  </si>
  <si>
    <t>VAC459012M</t>
  </si>
  <si>
    <t>VAC700001M</t>
  </si>
  <si>
    <t>VAC451009M</t>
  </si>
  <si>
    <t>VAC364010M</t>
  </si>
  <si>
    <t>VAC989010F</t>
  </si>
  <si>
    <t>VAC987010F</t>
  </si>
  <si>
    <t>CEN328021M</t>
  </si>
  <si>
    <t>CEN222023M</t>
  </si>
  <si>
    <t>CEN287025M</t>
  </si>
  <si>
    <t>CEN181007M</t>
  </si>
  <si>
    <t>CEN291025M</t>
  </si>
  <si>
    <t>CEN090010M</t>
  </si>
  <si>
    <t>CEN173014M</t>
  </si>
  <si>
    <t>CEN020020M</t>
  </si>
  <si>
    <t>CEN292022M</t>
  </si>
  <si>
    <t>CEN315014M</t>
  </si>
  <si>
    <t>CEN252021M</t>
  </si>
  <si>
    <t>CHS405010M</t>
  </si>
  <si>
    <t>CHS340008M</t>
  </si>
  <si>
    <t>CHS458008M</t>
  </si>
  <si>
    <t>CHS476011M</t>
  </si>
  <si>
    <t>CHS333011M</t>
  </si>
  <si>
    <t>CHS402007M</t>
  </si>
  <si>
    <t>COR454011M</t>
  </si>
  <si>
    <t>COR268010M</t>
  </si>
  <si>
    <t>COR079011M</t>
  </si>
  <si>
    <t>COR372011M</t>
  </si>
  <si>
    <t>COR324011M</t>
  </si>
  <si>
    <t>COR327008M</t>
  </si>
  <si>
    <t>COR295010M</t>
  </si>
  <si>
    <t>EST461009M</t>
  </si>
  <si>
    <t>EST022011M</t>
  </si>
  <si>
    <t>LIN073011M</t>
  </si>
  <si>
    <t>LIN992011F</t>
  </si>
  <si>
    <t>LIN996011F</t>
  </si>
  <si>
    <t>LIN490010M</t>
  </si>
  <si>
    <t>LIN995011F</t>
  </si>
  <si>
    <t>LIN997004F</t>
  </si>
  <si>
    <t>LIN993011F</t>
  </si>
  <si>
    <t>LIS403011M</t>
  </si>
  <si>
    <t>LIS314011M</t>
  </si>
  <si>
    <t>LIS322010M</t>
  </si>
  <si>
    <t>LIS096011M</t>
  </si>
  <si>
    <t>LIS434011M</t>
  </si>
  <si>
    <t>MYS318012M</t>
  </si>
  <si>
    <t>MYS465011M</t>
  </si>
  <si>
    <t>MYS413011M</t>
  </si>
  <si>
    <t>MYS095011M</t>
  </si>
  <si>
    <t>MYS475009M</t>
  </si>
  <si>
    <t>MYS361011M</t>
  </si>
  <si>
    <t>MYS300009M</t>
  </si>
  <si>
    <t>NBA105011M</t>
  </si>
  <si>
    <t>NBA384011M</t>
  </si>
  <si>
    <t>NBA433011M</t>
  </si>
  <si>
    <t>NBA182008M</t>
  </si>
  <si>
    <t>NBA496011M</t>
  </si>
  <si>
    <t>NOA438011M</t>
  </si>
  <si>
    <t>NOA425011M</t>
  </si>
  <si>
    <t>NOA442011M</t>
  </si>
  <si>
    <t>NOA346012M</t>
  </si>
  <si>
    <t>NOA406008M</t>
  </si>
  <si>
    <t>NOA236010M</t>
  </si>
  <si>
    <t>NOA470010M</t>
  </si>
  <si>
    <t>NSF416011M</t>
  </si>
  <si>
    <t>OAR239010M</t>
  </si>
  <si>
    <t>OAR437011M</t>
  </si>
  <si>
    <t>OAR029010M</t>
  </si>
  <si>
    <t>OAR217011M</t>
  </si>
  <si>
    <t>OAR178011M</t>
  </si>
  <si>
    <t>OES012010M</t>
  </si>
  <si>
    <t>OES427009M</t>
  </si>
  <si>
    <t>OES092009M</t>
  </si>
  <si>
    <t>OES240010M</t>
  </si>
  <si>
    <t>OES003010M</t>
  </si>
  <si>
    <t>OES001011M</t>
  </si>
  <si>
    <t>OES485011M</t>
  </si>
  <si>
    <t>OES347011M</t>
  </si>
  <si>
    <t>OES356008M</t>
  </si>
  <si>
    <t>OES006011M</t>
  </si>
  <si>
    <t>OES080011M</t>
  </si>
  <si>
    <t>OES228012M</t>
  </si>
  <si>
    <t>OES007010M</t>
  </si>
  <si>
    <t>PAR001005M</t>
  </si>
  <si>
    <t>PAR003011M</t>
  </si>
  <si>
    <t>PAR005011M</t>
  </si>
  <si>
    <t>PAR004011M</t>
  </si>
  <si>
    <t>PAT473011M</t>
  </si>
  <si>
    <t>PAT474012M</t>
  </si>
  <si>
    <t>PAT983011F</t>
  </si>
  <si>
    <t>PAT985011F</t>
  </si>
  <si>
    <t>SAR500001M</t>
  </si>
  <si>
    <t>SAR046012M</t>
  </si>
  <si>
    <t>SAR270009M</t>
  </si>
  <si>
    <t>SDE323011M</t>
  </si>
  <si>
    <t>SDE055011M</t>
  </si>
  <si>
    <t>SDE249013M</t>
  </si>
  <si>
    <t>SDE389009M</t>
  </si>
  <si>
    <t>SDE032011M</t>
  </si>
  <si>
    <t>SDE380010M</t>
  </si>
  <si>
    <t>SDE087011M</t>
  </si>
  <si>
    <t>SDE018011M</t>
  </si>
  <si>
    <t>SDE317010M</t>
  </si>
  <si>
    <t>SDE274011M</t>
  </si>
  <si>
    <t>SDE331011M</t>
  </si>
  <si>
    <t>SDE375011M</t>
  </si>
  <si>
    <t>SFC359013M</t>
  </si>
  <si>
    <t>SFC448012M</t>
  </si>
  <si>
    <t>SFC225011M</t>
  </si>
  <si>
    <t>SFC119012M</t>
  </si>
  <si>
    <t>SSF297010M</t>
  </si>
  <si>
    <t>SSF452011M</t>
  </si>
  <si>
    <t>SSF410008M</t>
  </si>
  <si>
    <t>SSF250011M</t>
  </si>
  <si>
    <t>SSF251009M</t>
  </si>
  <si>
    <t>SSF226011M</t>
  </si>
  <si>
    <t>SSF039010M</t>
  </si>
  <si>
    <t>SSF145010M</t>
  </si>
  <si>
    <t>SSF350013M</t>
  </si>
  <si>
    <t>SSF084008M</t>
  </si>
  <si>
    <t>SUO115009M</t>
  </si>
  <si>
    <t>SUO154010M</t>
  </si>
  <si>
    <t>SUO062011M</t>
  </si>
  <si>
    <t>SUO210011M</t>
  </si>
  <si>
    <t>SUO313011M</t>
  </si>
  <si>
    <t>SUO419008M</t>
  </si>
  <si>
    <t>SUO338011M</t>
  </si>
  <si>
    <t>SUO387012M</t>
  </si>
  <si>
    <t>VAC362010M</t>
  </si>
  <si>
    <t>VAC365008M</t>
  </si>
  <si>
    <t>VAC459013M</t>
  </si>
  <si>
    <t>VAC700009M</t>
  </si>
  <si>
    <t>VAC451010M</t>
  </si>
  <si>
    <t>VAC989011F</t>
  </si>
  <si>
    <t>VAC987011F</t>
  </si>
  <si>
    <t>CEN222029M</t>
  </si>
  <si>
    <t>CEN287026M</t>
  </si>
  <si>
    <t>CEN181009M</t>
  </si>
  <si>
    <t>CEN291027M</t>
  </si>
  <si>
    <t>CEN090011M</t>
  </si>
  <si>
    <t>CEN173011M</t>
  </si>
  <si>
    <t>CEN292023M</t>
  </si>
  <si>
    <t>CEN252017M</t>
  </si>
  <si>
    <t>CHS340012M</t>
  </si>
  <si>
    <t>CHS476012M</t>
  </si>
  <si>
    <t>CHS402008M</t>
  </si>
  <si>
    <t>COR454012M</t>
  </si>
  <si>
    <t>EST461012M</t>
  </si>
  <si>
    <t>LIN073012M</t>
  </si>
  <si>
    <t>LIN996012F</t>
  </si>
  <si>
    <t>LIN995012F</t>
  </si>
  <si>
    <t>LIN997005F</t>
  </si>
  <si>
    <t>LIN993012F</t>
  </si>
  <si>
    <t>LIS322012M</t>
  </si>
  <si>
    <t>LIS434012M</t>
  </si>
  <si>
    <t>MYS318010M</t>
  </si>
  <si>
    <t>MYS465012M</t>
  </si>
  <si>
    <t>MYS413012M</t>
  </si>
  <si>
    <t>MYS095012M</t>
  </si>
  <si>
    <t>MYS300010M</t>
  </si>
  <si>
    <t>NBA105012M</t>
  </si>
  <si>
    <t>NBA182009M</t>
  </si>
  <si>
    <t>NBA496012M</t>
  </si>
  <si>
    <t>NOA438012M</t>
  </si>
  <si>
    <t>NOA425012M</t>
  </si>
  <si>
    <t>NOA346013M</t>
  </si>
  <si>
    <t>NOA406012M</t>
  </si>
  <si>
    <t>NOA236012M</t>
  </si>
  <si>
    <t>OAR239011M</t>
  </si>
  <si>
    <t>OAR029011M</t>
  </si>
  <si>
    <t>OAR217014M</t>
  </si>
  <si>
    <t>OAR178012M</t>
  </si>
  <si>
    <t>OES012011M</t>
  </si>
  <si>
    <t>OES427012M</t>
  </si>
  <si>
    <t>OES003011M</t>
  </si>
  <si>
    <t>OES001012M</t>
  </si>
  <si>
    <t>OES356009M</t>
  </si>
  <si>
    <t>OES080012M</t>
  </si>
  <si>
    <t>OES228010M</t>
  </si>
  <si>
    <t>OES007011M</t>
  </si>
  <si>
    <t>PAR001012M</t>
  </si>
  <si>
    <t>PAR003012M</t>
  </si>
  <si>
    <t>PAT474013M</t>
  </si>
  <si>
    <t>PAT985012F</t>
  </si>
  <si>
    <t>SAR500006M</t>
  </si>
  <si>
    <t>SAR270010M</t>
  </si>
  <si>
    <t>SDE323012M</t>
  </si>
  <si>
    <t>SDE249010M</t>
  </si>
  <si>
    <t>SDE032012M</t>
  </si>
  <si>
    <t>SDE380011M</t>
  </si>
  <si>
    <t>SDE018012M</t>
  </si>
  <si>
    <t>SDE317011M</t>
  </si>
  <si>
    <t>SDE274012M</t>
  </si>
  <si>
    <t>SDE331012M</t>
  </si>
  <si>
    <t>SDE375012M</t>
  </si>
  <si>
    <t>SFC359014M</t>
  </si>
  <si>
    <t>SFC225012M</t>
  </si>
  <si>
    <t>SFC119011M</t>
  </si>
  <si>
    <t>SSF297012M</t>
  </si>
  <si>
    <t>SSF410013M</t>
  </si>
  <si>
    <t>SSF251010M</t>
  </si>
  <si>
    <t>SSF226012M</t>
  </si>
  <si>
    <t>SSF350011M</t>
  </si>
  <si>
    <t>SSF084012M</t>
  </si>
  <si>
    <t>SUO115010M</t>
  </si>
  <si>
    <t>SUO154011M</t>
  </si>
  <si>
    <t>SUO313012M</t>
  </si>
  <si>
    <t>SUO419013M</t>
  </si>
  <si>
    <t>SUO338012M</t>
  </si>
  <si>
    <t>SUO387013M</t>
  </si>
  <si>
    <t>VAC362012M</t>
  </si>
  <si>
    <t>VAC365009M</t>
  </si>
  <si>
    <t>VAC459015M</t>
  </si>
  <si>
    <t>VAC700011M</t>
  </si>
  <si>
    <t>VAC989012F</t>
  </si>
  <si>
    <t>CEN181018M</t>
  </si>
  <si>
    <t>CHS476013M</t>
  </si>
  <si>
    <t>CHS402009M</t>
  </si>
  <si>
    <t>COR454013M</t>
  </si>
  <si>
    <t>EST461013M</t>
  </si>
  <si>
    <t>LIN995013F</t>
  </si>
  <si>
    <t>LIN997006F</t>
  </si>
  <si>
    <t>LIS322013M</t>
  </si>
  <si>
    <t>MYS318013M</t>
  </si>
  <si>
    <t>NBA105013M</t>
  </si>
  <si>
    <t>NBA496013M</t>
  </si>
  <si>
    <t>NOA438013M</t>
  </si>
  <si>
    <t>NOA236013M</t>
  </si>
  <si>
    <t>OAR217012M</t>
  </si>
  <si>
    <t>OAR178013M</t>
  </si>
  <si>
    <t>OES012012M</t>
  </si>
  <si>
    <t>OES003012M</t>
  </si>
  <si>
    <t>OES001013M</t>
  </si>
  <si>
    <t>OES356010M</t>
  </si>
  <si>
    <t>OES228011M</t>
  </si>
  <si>
    <t>PAR001013M</t>
  </si>
  <si>
    <t>PAR003013M</t>
  </si>
  <si>
    <t>PAT991001F</t>
  </si>
  <si>
    <t>SDE249011M</t>
  </si>
  <si>
    <t>SDE032013M</t>
  </si>
  <si>
    <t>SDE380013M</t>
  </si>
  <si>
    <t>SDE317012M</t>
  </si>
  <si>
    <t>SFC359015M</t>
  </si>
  <si>
    <t>SSF410014M</t>
  </si>
  <si>
    <t>SSF226013M</t>
  </si>
  <si>
    <t>SSF350010M</t>
  </si>
  <si>
    <t>SUO154013M</t>
  </si>
  <si>
    <t>SUO313013M</t>
  </si>
  <si>
    <t>SUO419009M</t>
  </si>
  <si>
    <t>VAC362013M</t>
  </si>
  <si>
    <t>VAC365014M</t>
  </si>
  <si>
    <t>VAC700012M</t>
  </si>
  <si>
    <t>VAC989013F</t>
  </si>
  <si>
    <t>CEN181019M</t>
  </si>
  <si>
    <t>COR454014M</t>
  </si>
  <si>
    <t>LIN995014F</t>
  </si>
  <si>
    <t>LIN997007F</t>
  </si>
  <si>
    <t>LIS322014M</t>
  </si>
  <si>
    <t>NBA105014M</t>
  </si>
  <si>
    <t>OAR217013M</t>
  </si>
  <si>
    <t>OAR178014M</t>
  </si>
  <si>
    <t>OES003014M</t>
  </si>
  <si>
    <t>OES001014M</t>
  </si>
  <si>
    <t>OES356014M</t>
  </si>
  <si>
    <t>PAR003014M</t>
  </si>
  <si>
    <t>PAT991002F</t>
  </si>
  <si>
    <t>SDE249012M</t>
  </si>
  <si>
    <t>SDE380014M</t>
  </si>
  <si>
    <t>SDE317014M</t>
  </si>
  <si>
    <t>SSF410015M</t>
  </si>
  <si>
    <t>SSF226014M</t>
  </si>
  <si>
    <t>VAC362014M</t>
  </si>
  <si>
    <t>VAC365015M</t>
  </si>
  <si>
    <t>VAC989014F</t>
  </si>
  <si>
    <t>CEN181020M</t>
  </si>
  <si>
    <t>LIN995015F</t>
  </si>
  <si>
    <t>LIN997008F</t>
  </si>
  <si>
    <t>LIS322015M</t>
  </si>
  <si>
    <t>OAR217015M</t>
  </si>
  <si>
    <t>OAR178015M</t>
  </si>
  <si>
    <t>PAR003015M</t>
  </si>
  <si>
    <t>PAT991003F</t>
  </si>
  <si>
    <t>VAC365016M</t>
  </si>
  <si>
    <t>LIN995016F</t>
  </si>
  <si>
    <t>LIN997009F</t>
  </si>
  <si>
    <t>LIS322016M</t>
  </si>
  <si>
    <t>OAR217016M</t>
  </si>
  <si>
    <t>PAT991004F</t>
  </si>
  <si>
    <t>LIS322017M</t>
  </si>
  <si>
    <t>OAR217017M</t>
  </si>
  <si>
    <t>PAT991005F</t>
  </si>
  <si>
    <t>LIS322018M</t>
  </si>
  <si>
    <t>PAT991006F</t>
  </si>
  <si>
    <t>PAT991007F</t>
  </si>
  <si>
    <t>PAT991008F</t>
  </si>
  <si>
    <t>PAT991009F</t>
  </si>
  <si>
    <t>PROYECCION_NORTE</t>
  </si>
  <si>
    <t>SANTA_ROSA_CATAMARCA</t>
  </si>
  <si>
    <t>VALLES_TEMPLADOS</t>
  </si>
  <si>
    <t>HENDERSON_DAIREAUX</t>
  </si>
  <si>
    <t>HOLISTICO DE RIO NEGRO</t>
  </si>
  <si>
    <t>SANTA CRUZ</t>
  </si>
  <si>
    <t>TIERRA DEL FUEGO</t>
  </si>
  <si>
    <t>Campaña</t>
  </si>
  <si>
    <t>Julio 14- Junio 15</t>
  </si>
  <si>
    <t>Julio 15- Junio 16</t>
  </si>
  <si>
    <t>Julio 16- Junio 17</t>
  </si>
  <si>
    <t>Julio 17- Junio 18</t>
  </si>
  <si>
    <t>Julio 18- Junio 19</t>
  </si>
  <si>
    <t>Julio 19- Junio 20</t>
  </si>
  <si>
    <t>Julio 20- Junio 21</t>
  </si>
  <si>
    <t>Recopilación de las Gestiones Productivas Ganaderas</t>
  </si>
  <si>
    <t>Recursos forrajeros utilizados en la campaña.</t>
  </si>
  <si>
    <t>Inventario inicial - Stock bovino al 1 de julio del año anterior al declarado (incluye terneros al pie)</t>
  </si>
  <si>
    <t>Inventario final - Stock bovino al 30 de junio del año declarado (incluye ternernos al pie)</t>
  </si>
  <si>
    <r>
      <t xml:space="preserve">Número de vientres entorados en el </t>
    </r>
    <r>
      <rPr>
        <b/>
        <sz val="11"/>
        <color theme="1"/>
        <rFont val="Calibri"/>
        <family val="2"/>
        <scheme val="minor"/>
      </rPr>
      <t>servicio del año declarado</t>
    </r>
  </si>
  <si>
    <t>Servicio actual del año declarado</t>
  </si>
  <si>
    <t>Indices reproductivos del servicio del año actual declarado</t>
  </si>
  <si>
    <t>Índices reproductivos del servicio del año anterior al declarado</t>
  </si>
  <si>
    <r>
      <t>% de preñez de la vaca sobre vientres en</t>
    </r>
    <r>
      <rPr>
        <b/>
        <sz val="11"/>
        <color theme="1"/>
        <rFont val="Calibri"/>
        <family val="2"/>
        <scheme val="minor"/>
      </rPr>
      <t xml:space="preserve"> servicio del año actual declarado</t>
    </r>
  </si>
  <si>
    <r>
      <t xml:space="preserve">% de preñez de la vaquillona sobre vientres en </t>
    </r>
    <r>
      <rPr>
        <b/>
        <sz val="11"/>
        <color theme="1"/>
        <rFont val="Calibri"/>
        <family val="2"/>
        <scheme val="minor"/>
      </rPr>
      <t>servicio del año actual declarado</t>
    </r>
  </si>
  <si>
    <t>Numero de vientres entorados en la campaña declarada (servicio del año anterior)</t>
  </si>
  <si>
    <t>Atención: los índices reproductivos se calculan siempre sobre el número de vientres en servicio de año anterior</t>
  </si>
  <si>
    <t>% de inseminación artificial sobre vacas en servicio del año actual declarado</t>
  </si>
  <si>
    <t>% de inseminación artificial sobre vaquillonas en servicio del año actual declarado</t>
  </si>
  <si>
    <t>Edad promedio al destete del año actual</t>
  </si>
  <si>
    <t>Servicio del año anterior al declarado</t>
  </si>
  <si>
    <t>Julio 21- Junio 22</t>
  </si>
  <si>
    <t>Vientres entorados en la campaña actual</t>
  </si>
  <si>
    <t>Indique la preñez obtenida en la campaña actual sobre los vientres servicio de la campaña anterior</t>
  </si>
  <si>
    <t>Describa los índices reproductivos para los vientres entrados en servicio en la campaña anterior</t>
  </si>
  <si>
    <t>RPN1</t>
  </si>
  <si>
    <t>RPN2</t>
  </si>
  <si>
    <t>RPN3</t>
  </si>
  <si>
    <t>EPN3</t>
  </si>
  <si>
    <t>EPN2</t>
  </si>
  <si>
    <t>EPN1</t>
  </si>
  <si>
    <t>ENGORDE_SUPLEMENTACION_GRANOS</t>
  </si>
  <si>
    <t>ENGORDE_SUPLEMENTACION_CONCENTRADO</t>
  </si>
  <si>
    <t>ENGORDE_SUPLEMENTACION_SILOS</t>
  </si>
  <si>
    <t>ENGORDE_SUPLEMENTACION_ROLLOS</t>
  </si>
  <si>
    <t>ENGORDE_SUPLEMENTACION_PELLETS</t>
  </si>
  <si>
    <t>ENGORDE_SUPLEMENTACION_OTROS</t>
  </si>
  <si>
    <t>Suplementación del engorde (% de MS de la dieta aportada por suplemento)</t>
  </si>
  <si>
    <t>¿Cuántos ciclos de recría a pasto realizó dentro del ejercicio?</t>
  </si>
  <si>
    <t>RECRIA_SUPLEMENTACION_CORRAL_GRANO</t>
  </si>
  <si>
    <t>RECRIA_SUPLEMENTACION_CORRAL_CONCENTRADO</t>
  </si>
  <si>
    <t>RECRIA_SUPLEMENTACION_CORRAL_SILOS</t>
  </si>
  <si>
    <t>RECRIA_SUPLEMENTACION_CORRAL_ROLLOS</t>
  </si>
  <si>
    <t>RECRIA_SUPLEMENTACION_CORRAL_PELLETS</t>
  </si>
  <si>
    <t>RECRIA_SUPLEMENTACION_CORRAL_OTROS</t>
  </si>
  <si>
    <t>RECRIA_SUPLEMENTACION_CORRAL_GRANOS</t>
  </si>
  <si>
    <t>Dieta utilizada en el engorde a corral</t>
  </si>
  <si>
    <t>Kgs totales de MS ofrecidos enel engorde a corral</t>
  </si>
  <si>
    <t>Cantidad de ciclos</t>
  </si>
  <si>
    <t>Kg/cab/dia</t>
  </si>
  <si>
    <t>Kg/cab/día</t>
  </si>
  <si>
    <t>CordobaNorte</t>
  </si>
  <si>
    <t>De realizar ambas actividades y no estár discriminado, completar directamente en engorde a corral.</t>
  </si>
  <si>
    <t>Entradas de hacienda</t>
  </si>
  <si>
    <t>Ventas y cesiones</t>
  </si>
  <si>
    <t>Inventario de hacienda propia</t>
  </si>
  <si>
    <t>Fecha</t>
  </si>
  <si>
    <t>Actividad</t>
  </si>
  <si>
    <t>Categoría</t>
  </si>
  <si>
    <t>Cabezas</t>
  </si>
  <si>
    <t>Total Kg</t>
  </si>
  <si>
    <t>Categorías</t>
  </si>
  <si>
    <t>Total kilos</t>
  </si>
  <si>
    <t>Cab. Inicio</t>
  </si>
  <si>
    <t>Kg/cab. Inicio</t>
  </si>
  <si>
    <t>Cab. Cierre</t>
  </si>
  <si>
    <t>Kg/cab. Cierre</t>
  </si>
  <si>
    <t>Julio 22- Junio 23</t>
  </si>
  <si>
    <t>Sistema</t>
  </si>
  <si>
    <t>Recria pasto</t>
  </si>
  <si>
    <t>Recria corral</t>
  </si>
  <si>
    <t>Engorde corral</t>
  </si>
  <si>
    <t>Engorde pasto</t>
  </si>
  <si>
    <t>Cria</t>
  </si>
  <si>
    <t>Info_Gest98</t>
  </si>
  <si>
    <t>Por último, seleccionar en la lista desplegable "Sistema" de cada tabla a que sistema pertenece lla accion cargada.</t>
  </si>
  <si>
    <r>
      <rPr>
        <sz val="12"/>
        <color theme="0"/>
        <rFont val="Roboto Condensed"/>
      </rPr>
      <t xml:space="preserve">Exportar del </t>
    </r>
    <r>
      <rPr>
        <sz val="12"/>
        <color theme="0"/>
        <rFont val="Roboto Black"/>
      </rPr>
      <t>Gest98</t>
    </r>
    <r>
      <rPr>
        <sz val="12"/>
        <color theme="0"/>
        <rFont val="Roboto Condensed"/>
      </rPr>
      <t xml:space="preserve"> los archivos</t>
    </r>
    <r>
      <rPr>
        <sz val="12"/>
        <color theme="0"/>
        <rFont val="Roboto Black"/>
      </rPr>
      <t xml:space="preserve"> "Entradas de hacienda", "Ventas y cesiones" e "Inventario de hacienda propia".                                                                                                                                                                                                            </t>
    </r>
    <r>
      <rPr>
        <sz val="12"/>
        <color theme="0"/>
        <rFont val="Roboto Condensed"/>
      </rPr>
      <t>Una vez descargados y abiertos los archivos</t>
    </r>
    <r>
      <rPr>
        <sz val="12"/>
        <color theme="0"/>
        <rFont val="Roboto Black"/>
      </rPr>
      <t xml:space="preserve"> COPIAR ÚNICAMENTE LOS VALORES </t>
    </r>
    <r>
      <rPr>
        <sz val="12"/>
        <color theme="0"/>
        <rFont val="Roboto Condensed"/>
      </rPr>
      <t>de los</t>
    </r>
    <r>
      <rPr>
        <sz val="12"/>
        <color theme="0"/>
        <rFont val="Roboto Black"/>
      </rPr>
      <t xml:space="preserve"> TÍTULOS </t>
    </r>
    <r>
      <rPr>
        <sz val="12"/>
        <color theme="0"/>
        <rFont val="Roboto Condensed"/>
      </rPr>
      <t>señalados en cada sección.</t>
    </r>
  </si>
  <si>
    <r>
      <t xml:space="preserve">La planilla de carga original está diseñada para ingresar los datos en el formato establecido o seleccionando de las listas desplegablaes, </t>
    </r>
    <r>
      <rPr>
        <sz val="18"/>
        <color rgb="FFFF0000"/>
        <rFont val="Calibri"/>
        <family val="2"/>
        <scheme val="minor"/>
      </rPr>
      <t>no copiar datos que provengan de celdas de otras planillas.</t>
    </r>
  </si>
  <si>
    <t>IBARRETA</t>
  </si>
  <si>
    <t>CHS519001M</t>
  </si>
  <si>
    <t>CHS519002M</t>
  </si>
  <si>
    <t>CHS519003M</t>
  </si>
  <si>
    <t>CHS519004M</t>
  </si>
  <si>
    <t>CHS519005M</t>
  </si>
  <si>
    <t>CHS519006M</t>
  </si>
  <si>
    <t>CHS519007M</t>
  </si>
  <si>
    <t>CHS519008M</t>
  </si>
  <si>
    <t>CHS519009M</t>
  </si>
  <si>
    <t>LOMITAS</t>
  </si>
  <si>
    <t>CHS516010M</t>
  </si>
  <si>
    <t>CHS516009M</t>
  </si>
  <si>
    <t>CHS516008M</t>
  </si>
  <si>
    <t>CHS516007M</t>
  </si>
  <si>
    <t>CHS516006M</t>
  </si>
  <si>
    <t>CHS516005M</t>
  </si>
  <si>
    <t>CHS516004M</t>
  </si>
  <si>
    <t>CHS516003M</t>
  </si>
  <si>
    <t>CHS516002M</t>
  </si>
  <si>
    <t>CHS516001M</t>
  </si>
  <si>
    <t>AGROPECUARIA_9_DE_JULIO</t>
  </si>
  <si>
    <t>OES524001M</t>
  </si>
  <si>
    <t>OES524002M</t>
  </si>
  <si>
    <t>OES524003M</t>
  </si>
  <si>
    <t>OES524004M</t>
  </si>
  <si>
    <t>OES524005M</t>
  </si>
  <si>
    <t>OES524006M</t>
  </si>
  <si>
    <t>CUENCA_DEL_AGRIO</t>
  </si>
  <si>
    <t>PAT514001M</t>
  </si>
  <si>
    <t>PAT514002M</t>
  </si>
  <si>
    <t>PAT514003M</t>
  </si>
  <si>
    <t>PAT514004M</t>
  </si>
  <si>
    <t>PAT514005M</t>
  </si>
  <si>
    <t>PAT514006M</t>
  </si>
  <si>
    <t>PAT514007M</t>
  </si>
  <si>
    <t>Julio 23- Junio 24</t>
  </si>
  <si>
    <t>CHS</t>
  </si>
  <si>
    <t>LIS</t>
  </si>
  <si>
    <t>MYS</t>
  </si>
  <si>
    <t>OAR</t>
  </si>
  <si>
    <t>OES</t>
  </si>
  <si>
    <t>CRIA</t>
  </si>
  <si>
    <t>OTRO</t>
  </si>
  <si>
    <t xml:space="preserve">FEEDLOT </t>
  </si>
  <si>
    <t xml:space="preserve">RECRÍA </t>
  </si>
  <si>
    <t>CABAÑA</t>
  </si>
  <si>
    <t>CC + Inv. Comp</t>
  </si>
  <si>
    <t>CEN</t>
  </si>
  <si>
    <t>LIN</t>
  </si>
  <si>
    <t>NBA</t>
  </si>
  <si>
    <t>NSF</t>
  </si>
  <si>
    <t>SAR</t>
  </si>
  <si>
    <t>SSF</t>
  </si>
  <si>
    <t>SDE</t>
  </si>
  <si>
    <t>SUO</t>
  </si>
  <si>
    <t>COR</t>
  </si>
  <si>
    <t>SFC</t>
  </si>
  <si>
    <t>PAT</t>
  </si>
  <si>
    <t>CC</t>
  </si>
  <si>
    <t>INV COMP</t>
  </si>
  <si>
    <t>EST</t>
  </si>
  <si>
    <t>PAR</t>
  </si>
  <si>
    <t>VAC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</si>
</sst>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mmm"/>
    <numFmt numFmtId="167" formatCode="#,##0.0_ ;\-#,##0.0\ "/>
  </numFmts>
  <fonts count="53" x14ac:knownFonts="1">
    <font>
      <sz val="11"/>
      <color theme="1"/>
      <name val="Calibri"/>
      <family val="2"/>
      <scheme val="minor"/>
    </font>
    <font>
      <sz val="8"/>
      <name val="Calibri"/>
      <family val="2"/>
      <scheme val="minor"/>
    </font>
    <font>
      <b/>
      <u/>
      <sz val="11"/>
      <color theme="1"/>
      <name val="Calibri"/>
      <family val="2"/>
      <scheme val="minor"/>
    </font>
    <font>
      <sz val="14"/>
      <color theme="1"/>
      <name val="Calibri"/>
      <family val="2"/>
      <scheme val="minor"/>
    </font>
    <font>
      <b/>
      <sz val="28"/>
      <color theme="0"/>
      <name val="Calibri"/>
      <family val="2"/>
      <scheme val="minor"/>
    </font>
    <font>
      <sz val="9"/>
      <color indexed="81"/>
      <name val="Tahoma"/>
      <family val="2"/>
    </font>
    <font>
      <b/>
      <sz val="9"/>
      <color indexed="81"/>
      <name val="Tahoma"/>
      <family val="2"/>
    </font>
    <font>
      <b/>
      <u/>
      <sz val="14"/>
      <color theme="1"/>
      <name val="Calibri"/>
      <family val="2"/>
      <scheme val="minor"/>
    </font>
    <font>
      <b/>
      <sz val="14"/>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4" tint="-0.499984740745262"/>
      <name val="Calibri"/>
      <family val="2"/>
      <scheme val="minor"/>
    </font>
    <font>
      <sz val="10"/>
      <color theme="1"/>
      <name val="Calibri"/>
      <family val="2"/>
      <scheme val="minor"/>
    </font>
    <font>
      <b/>
      <sz val="14"/>
      <color theme="0"/>
      <name val="Calibri"/>
      <family val="2"/>
      <scheme val="minor"/>
    </font>
    <font>
      <sz val="12"/>
      <color theme="1"/>
      <name val="Calibri"/>
      <family val="2"/>
      <scheme val="minor"/>
    </font>
    <font>
      <b/>
      <sz val="10"/>
      <color rgb="FF000000"/>
      <name val="Calibri"/>
      <family val="2"/>
      <scheme val="minor"/>
    </font>
    <font>
      <b/>
      <sz val="10"/>
      <color theme="1"/>
      <name val="Calibri"/>
      <family val="2"/>
      <scheme val="minor"/>
    </font>
    <font>
      <b/>
      <sz val="14"/>
      <color rgb="FFFF0000"/>
      <name val="Calibri"/>
      <family val="2"/>
      <scheme val="minor"/>
    </font>
    <font>
      <b/>
      <u/>
      <sz val="14"/>
      <color theme="0"/>
      <name val="Calibri"/>
      <family val="2"/>
      <scheme val="minor"/>
    </font>
    <font>
      <sz val="13"/>
      <color theme="1"/>
      <name val="Calibri"/>
      <family val="2"/>
      <scheme val="minor"/>
    </font>
    <font>
      <sz val="12"/>
      <color theme="0"/>
      <name val="Calibri"/>
      <family val="2"/>
      <scheme val="minor"/>
    </font>
    <font>
      <sz val="14"/>
      <color theme="0"/>
      <name val="Calibri"/>
      <family val="2"/>
      <scheme val="minor"/>
    </font>
    <font>
      <sz val="16"/>
      <color theme="0"/>
      <name val="Calibri"/>
      <family val="2"/>
      <scheme val="minor"/>
    </font>
    <font>
      <b/>
      <i/>
      <sz val="11"/>
      <color theme="0"/>
      <name val="Calibri"/>
      <family val="2"/>
      <scheme val="minor"/>
    </font>
    <font>
      <b/>
      <sz val="12"/>
      <color theme="1"/>
      <name val="Calibri"/>
      <family val="2"/>
      <scheme val="minor"/>
    </font>
    <font>
      <sz val="9"/>
      <color theme="1"/>
      <name val="Calibri"/>
      <family val="2"/>
      <scheme val="minor"/>
    </font>
    <font>
      <b/>
      <sz val="10"/>
      <name val="Tahoma"/>
      <family val="2"/>
    </font>
    <font>
      <sz val="18"/>
      <color theme="1"/>
      <name val="Calibri"/>
      <family val="2"/>
      <scheme val="minor"/>
    </font>
    <font>
      <u/>
      <sz val="18"/>
      <color theme="1"/>
      <name val="Calibri"/>
      <family val="2"/>
      <scheme val="minor"/>
    </font>
    <font>
      <sz val="18"/>
      <color rgb="FFFF0000"/>
      <name val="Calibri"/>
      <family val="2"/>
      <scheme val="minor"/>
    </font>
    <font>
      <sz val="11"/>
      <color theme="0" tint="-0.14999847407452621"/>
      <name val="Calibri"/>
      <family val="2"/>
      <scheme val="minor"/>
    </font>
    <font>
      <sz val="11"/>
      <color theme="2"/>
      <name val="Calibri"/>
      <family val="2"/>
      <scheme val="minor"/>
    </font>
    <font>
      <sz val="22"/>
      <color theme="1"/>
      <name val="Calibri"/>
      <family val="2"/>
      <scheme val="minor"/>
    </font>
    <font>
      <u/>
      <sz val="22"/>
      <color theme="1"/>
      <name val="Calibri"/>
      <family val="2"/>
      <scheme val="minor"/>
    </font>
    <font>
      <b/>
      <u/>
      <sz val="20"/>
      <color theme="1"/>
      <name val="Calibri"/>
      <family val="2"/>
      <scheme val="minor"/>
    </font>
    <font>
      <b/>
      <sz val="20"/>
      <color theme="1"/>
      <name val="Calibri"/>
      <family val="2"/>
      <scheme val="minor"/>
    </font>
    <font>
      <sz val="10"/>
      <name val="Tahoma"/>
      <family val="2"/>
    </font>
    <font>
      <sz val="11"/>
      <color theme="1"/>
      <name val="Arial"/>
      <family val="2"/>
    </font>
    <font>
      <sz val="10"/>
      <name val="Arial"/>
      <family val="2"/>
    </font>
    <font>
      <sz val="11"/>
      <color rgb="FF000000"/>
      <name val="Arial"/>
      <family val="2"/>
    </font>
    <font>
      <b/>
      <sz val="9"/>
      <color rgb="FF000000"/>
      <name val="Arial"/>
      <family val="2"/>
    </font>
    <font>
      <sz val="8"/>
      <color rgb="FF000000"/>
      <name val="Arial"/>
      <family val="2"/>
    </font>
    <font>
      <sz val="9"/>
      <color rgb="FF000000"/>
      <name val="Arial"/>
      <family val="2"/>
    </font>
    <font>
      <sz val="11"/>
      <color rgb="FFF0DC66"/>
      <name val="Calibri"/>
      <family val="2"/>
      <scheme val="minor"/>
    </font>
    <font>
      <sz val="14"/>
      <color theme="1"/>
      <name val="Roboto Condensed"/>
    </font>
    <font>
      <sz val="22"/>
      <color theme="1"/>
      <name val="Roboto Condensed"/>
    </font>
    <font>
      <sz val="11"/>
      <name val="Calibri"/>
      <family val="2"/>
      <scheme val="minor"/>
    </font>
    <font>
      <sz val="12"/>
      <color theme="0"/>
      <name val="Roboto Black"/>
    </font>
    <font>
      <sz val="12"/>
      <color theme="0"/>
      <name val="Roboto Condensed"/>
    </font>
    <font>
      <sz val="11"/>
      <color theme="0"/>
      <name val="Roboto Condensed"/>
    </font>
    <font>
      <sz val="14"/>
      <color theme="2"/>
      <name val="Calibri"/>
      <family val="2"/>
      <scheme val="minor"/>
    </font>
  </fonts>
  <fills count="24">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rgb="FF226871"/>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bgColor indexed="64"/>
      </patternFill>
    </fill>
    <fill>
      <patternFill patternType="solid">
        <fgColor theme="7" tint="0.39997558519241921"/>
        <bgColor indexed="64"/>
      </patternFill>
    </fill>
    <fill>
      <patternFill patternType="solid">
        <fgColor theme="7"/>
        <bgColor indexed="64"/>
      </patternFill>
    </fill>
    <fill>
      <patternFill patternType="solid">
        <fgColor theme="5" tint="0.59999389629810485"/>
        <bgColor indexed="64"/>
      </patternFill>
    </fill>
    <fill>
      <patternFill patternType="solid">
        <fgColor theme="9"/>
        <bgColor indexed="64"/>
      </patternFill>
    </fill>
    <fill>
      <patternFill patternType="solid">
        <fgColor theme="4" tint="0.79998168889431442"/>
        <bgColor theme="4" tint="0.79998168889431442"/>
      </patternFill>
    </fill>
    <fill>
      <patternFill patternType="solid">
        <fgColor rgb="FFFFFF00"/>
        <bgColor theme="4" tint="0.79998168889431442"/>
      </patternFill>
    </fill>
    <fill>
      <patternFill patternType="solid">
        <fgColor theme="0" tint="-0.49998474074526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theme="1" tint="0.499984740745262"/>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right style="thin">
        <color theme="1" tint="0.499984740745262"/>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medium">
        <color indexed="64"/>
      </left>
      <right style="medium">
        <color indexed="64"/>
      </right>
      <top/>
      <bottom style="medium">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10">
    <xf numFmtId="0" fontId="0" fillId="0" borderId="0"/>
    <xf numFmtId="43" fontId="9" fillId="0" borderId="0" applyFont="0" applyFill="0" applyBorder="0" applyAlignment="0" applyProtection="0"/>
    <xf numFmtId="9" fontId="9" fillId="0" borderId="0" applyFont="0" applyFill="0" applyBorder="0" applyAlignment="0" applyProtection="0"/>
    <xf numFmtId="0" fontId="33" fillId="4" borderId="0" applyBorder="0" applyAlignment="0" applyProtection="0">
      <alignment horizontal="right" wrapText="1"/>
    </xf>
    <xf numFmtId="0" fontId="42" fillId="0" borderId="0">
      <alignment horizontal="left" vertical="top"/>
    </xf>
    <xf numFmtId="0" fontId="42" fillId="0" borderId="0">
      <alignment horizontal="left" vertical="center"/>
    </xf>
    <xf numFmtId="0" fontId="42" fillId="0" borderId="0">
      <alignment horizontal="right" vertical="center"/>
    </xf>
    <xf numFmtId="0" fontId="43" fillId="0" borderId="0">
      <alignment horizontal="left" vertical="center"/>
    </xf>
    <xf numFmtId="0" fontId="44" fillId="0" borderId="0">
      <alignment horizontal="right" vertical="center"/>
    </xf>
    <xf numFmtId="0" fontId="43" fillId="0" borderId="0">
      <alignment horizontal="left" vertical="center"/>
    </xf>
  </cellStyleXfs>
  <cellXfs count="257">
    <xf numFmtId="0" fontId="0" fillId="0" borderId="0" xfId="0"/>
    <xf numFmtId="0" fontId="0" fillId="0" borderId="0" xfId="0" applyAlignment="1">
      <alignment horizontal="left"/>
    </xf>
    <xf numFmtId="0" fontId="0" fillId="0" borderId="0" xfId="0" applyAlignment="1">
      <alignment horizontal="center"/>
    </xf>
    <xf numFmtId="0" fontId="0" fillId="8" borderId="0" xfId="0" applyFill="1"/>
    <xf numFmtId="4" fontId="0" fillId="0" borderId="0" xfId="0" applyNumberFormat="1" applyAlignment="1">
      <alignment horizontal="center"/>
    </xf>
    <xf numFmtId="0" fontId="0" fillId="0" borderId="0" xfId="0" quotePrefix="1"/>
    <xf numFmtId="0" fontId="0" fillId="0" borderId="0" xfId="0" quotePrefix="1" applyAlignment="1">
      <alignment horizontal="center"/>
    </xf>
    <xf numFmtId="0" fontId="27" fillId="0" borderId="0" xfId="0" applyFont="1"/>
    <xf numFmtId="0" fontId="28" fillId="0" borderId="0" xfId="0" applyFont="1" applyAlignment="1">
      <alignment horizontal="left"/>
    </xf>
    <xf numFmtId="0" fontId="29" fillId="8" borderId="0" xfId="0" applyFont="1" applyFill="1"/>
    <xf numFmtId="0" fontId="30" fillId="8" borderId="0" xfId="0" applyFont="1" applyFill="1"/>
    <xf numFmtId="0" fontId="29" fillId="8" borderId="0" xfId="0" applyFont="1" applyFill="1" applyAlignment="1">
      <alignment vertical="top" wrapText="1"/>
    </xf>
    <xf numFmtId="1" fontId="0" fillId="0" borderId="0" xfId="0" applyNumberFormat="1"/>
    <xf numFmtId="0" fontId="28" fillId="0" borderId="0" xfId="0" applyFont="1" applyAlignment="1">
      <alignment horizontal="center"/>
    </xf>
    <xf numFmtId="0" fontId="0" fillId="0" borderId="0" xfId="0" applyProtection="1">
      <protection locked="0"/>
    </xf>
    <xf numFmtId="0" fontId="0" fillId="3" borderId="1" xfId="0" applyFill="1" applyBorder="1" applyProtection="1">
      <protection locked="0"/>
    </xf>
    <xf numFmtId="0" fontId="0" fillId="0" borderId="1" xfId="0" applyBorder="1" applyProtection="1">
      <protection locked="0"/>
    </xf>
    <xf numFmtId="0" fontId="0" fillId="3" borderId="1" xfId="0" applyFill="1" applyBorder="1" applyAlignment="1" applyProtection="1">
      <alignment horizontal="center"/>
      <protection locked="0"/>
    </xf>
    <xf numFmtId="0" fontId="0" fillId="3"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1" xfId="0" applyFill="1" applyBorder="1" applyAlignment="1" applyProtection="1">
      <alignment horizontal="right"/>
      <protection locked="0"/>
    </xf>
    <xf numFmtId="0" fontId="0" fillId="0" borderId="0" xfId="0" applyAlignment="1">
      <alignment horizontal="right"/>
    </xf>
    <xf numFmtId="164" fontId="0" fillId="3" borderId="1" xfId="1" applyNumberFormat="1" applyFont="1" applyFill="1" applyBorder="1" applyProtection="1">
      <protection locked="0"/>
    </xf>
    <xf numFmtId="0" fontId="0" fillId="0" borderId="1" xfId="0" applyBorder="1" applyAlignment="1" applyProtection="1">
      <alignment wrapText="1"/>
      <protection locked="0"/>
    </xf>
    <xf numFmtId="43" fontId="0" fillId="3" borderId="1" xfId="1" applyFont="1" applyFill="1" applyBorder="1" applyProtection="1">
      <protection locked="0"/>
    </xf>
    <xf numFmtId="164" fontId="0" fillId="12" borderId="1" xfId="1" applyNumberFormat="1" applyFont="1" applyFill="1" applyBorder="1" applyProtection="1">
      <protection locked="0"/>
    </xf>
    <xf numFmtId="43" fontId="0" fillId="3" borderId="19" xfId="1" applyFont="1" applyFill="1" applyBorder="1" applyProtection="1">
      <protection locked="0"/>
    </xf>
    <xf numFmtId="0" fontId="38" fillId="0" borderId="0" xfId="0" applyFont="1"/>
    <xf numFmtId="0" fontId="27" fillId="17" borderId="0" xfId="0" applyFont="1" applyFill="1"/>
    <xf numFmtId="0" fontId="0" fillId="0" borderId="0" xfId="0" applyAlignment="1" applyProtection="1">
      <alignment horizontal="right"/>
      <protection locked="0"/>
    </xf>
    <xf numFmtId="0" fontId="0" fillId="0" borderId="0" xfId="0" applyAlignment="1" applyProtection="1">
      <alignment horizontal="center"/>
      <protection locked="0"/>
    </xf>
    <xf numFmtId="0" fontId="0" fillId="3" borderId="0" xfId="0" applyFill="1"/>
    <xf numFmtId="0" fontId="0" fillId="3" borderId="6" xfId="0" applyFill="1" applyBorder="1"/>
    <xf numFmtId="0" fontId="0" fillId="4" borderId="0" xfId="0" applyFill="1"/>
    <xf numFmtId="0" fontId="3" fillId="4" borderId="0" xfId="0" applyFont="1" applyFill="1" applyAlignment="1">
      <alignment horizontal="center"/>
    </xf>
    <xf numFmtId="0" fontId="3" fillId="4" borderId="0" xfId="0" applyFont="1" applyFill="1"/>
    <xf numFmtId="0" fontId="3" fillId="4" borderId="0" xfId="0" applyFont="1" applyFill="1" applyAlignment="1">
      <alignment horizontal="right"/>
    </xf>
    <xf numFmtId="0" fontId="3" fillId="4" borderId="0" xfId="0" applyFont="1" applyFill="1" applyAlignment="1">
      <alignment horizontal="left"/>
    </xf>
    <xf numFmtId="0" fontId="4" fillId="2" borderId="0" xfId="0" applyFont="1" applyFill="1" applyAlignment="1">
      <alignment vertical="center"/>
    </xf>
    <xf numFmtId="0" fontId="4" fillId="2" borderId="6" xfId="0" applyFont="1" applyFill="1" applyBorder="1" applyAlignment="1">
      <alignment vertical="center"/>
    </xf>
    <xf numFmtId="0" fontId="11" fillId="4" borderId="0" xfId="0" applyFont="1" applyFill="1" applyAlignment="1">
      <alignment horizontal="right"/>
    </xf>
    <xf numFmtId="0" fontId="0" fillId="4" borderId="0" xfId="0" applyFill="1" applyAlignment="1">
      <alignment horizontal="right"/>
    </xf>
    <xf numFmtId="0" fontId="11" fillId="4" borderId="0" xfId="0" applyFont="1" applyFill="1" applyAlignment="1">
      <alignment horizontal="left"/>
    </xf>
    <xf numFmtId="0" fontId="13" fillId="3" borderId="0" xfId="0" applyFont="1" applyFill="1"/>
    <xf numFmtId="0" fontId="11" fillId="4" borderId="0" xfId="0" applyFont="1" applyFill="1" applyAlignment="1">
      <alignment horizontal="center"/>
    </xf>
    <xf numFmtId="0" fontId="13" fillId="3" borderId="6" xfId="0" applyFont="1" applyFill="1" applyBorder="1"/>
    <xf numFmtId="0" fontId="0" fillId="4" borderId="0" xfId="0" applyFill="1" applyAlignment="1">
      <alignment horizontal="left"/>
    </xf>
    <xf numFmtId="0" fontId="0" fillId="0" borderId="1" xfId="0" applyBorder="1"/>
    <xf numFmtId="0" fontId="7" fillId="4" borderId="0" xfId="0" applyFont="1" applyFill="1" applyAlignment="1">
      <alignment vertical="center"/>
    </xf>
    <xf numFmtId="0" fontId="0" fillId="5" borderId="2" xfId="0" applyFill="1" applyBorder="1"/>
    <xf numFmtId="164" fontId="24" fillId="6" borderId="0" xfId="1" applyNumberFormat="1" applyFont="1" applyFill="1" applyBorder="1" applyAlignment="1" applyProtection="1">
      <alignment horizontal="center"/>
    </xf>
    <xf numFmtId="164" fontId="24" fillId="6" borderId="0" xfId="1" applyNumberFormat="1" applyFont="1" applyFill="1" applyBorder="1" applyProtection="1"/>
    <xf numFmtId="0" fontId="22" fillId="6" borderId="15" xfId="0" applyFont="1" applyFill="1" applyBorder="1"/>
    <xf numFmtId="0" fontId="24" fillId="6" borderId="12" xfId="0" applyFont="1" applyFill="1" applyBorder="1"/>
    <xf numFmtId="0" fontId="24" fillId="7" borderId="12" xfId="0" applyFont="1" applyFill="1" applyBorder="1"/>
    <xf numFmtId="0" fontId="24" fillId="6" borderId="27" xfId="0" applyFont="1" applyFill="1" applyBorder="1"/>
    <xf numFmtId="0" fontId="23" fillId="6" borderId="4" xfId="0" applyFont="1" applyFill="1" applyBorder="1"/>
    <xf numFmtId="0" fontId="24" fillId="6" borderId="0" xfId="0" applyFont="1" applyFill="1"/>
    <xf numFmtId="0" fontId="24" fillId="7" borderId="0" xfId="0" applyFont="1" applyFill="1"/>
    <xf numFmtId="0" fontId="24" fillId="6" borderId="6" xfId="0" applyFont="1" applyFill="1" applyBorder="1"/>
    <xf numFmtId="0" fontId="0" fillId="3" borderId="9" xfId="0" applyFill="1" applyBorder="1"/>
    <xf numFmtId="0" fontId="0" fillId="3" borderId="8" xfId="0" applyFill="1" applyBorder="1"/>
    <xf numFmtId="0" fontId="0" fillId="7" borderId="9" xfId="0" applyFill="1" applyBorder="1"/>
    <xf numFmtId="164" fontId="12" fillId="6" borderId="0" xfId="1" applyNumberFormat="1" applyFont="1" applyFill="1" applyBorder="1" applyProtection="1"/>
    <xf numFmtId="0" fontId="0" fillId="3" borderId="4" xfId="0" applyFill="1" applyBorder="1"/>
    <xf numFmtId="0" fontId="0" fillId="3" borderId="12" xfId="0" applyFill="1" applyBorder="1"/>
    <xf numFmtId="0" fontId="0" fillId="7" borderId="4" xfId="0" applyFill="1" applyBorder="1"/>
    <xf numFmtId="164" fontId="25" fillId="6" borderId="5" xfId="1" applyNumberFormat="1" applyFont="1" applyFill="1" applyBorder="1" applyProtection="1"/>
    <xf numFmtId="164" fontId="25" fillId="6" borderId="13" xfId="1" applyNumberFormat="1" applyFont="1" applyFill="1" applyBorder="1" applyProtection="1"/>
    <xf numFmtId="164" fontId="25" fillId="6" borderId="14" xfId="1" applyNumberFormat="1" applyFont="1" applyFill="1" applyBorder="1" applyProtection="1"/>
    <xf numFmtId="164" fontId="25" fillId="7" borderId="5" xfId="1" applyNumberFormat="1" applyFont="1" applyFill="1" applyBorder="1" applyProtection="1"/>
    <xf numFmtId="164" fontId="25" fillId="6" borderId="6" xfId="1" applyNumberFormat="1" applyFont="1" applyFill="1" applyBorder="1" applyProtection="1"/>
    <xf numFmtId="164" fontId="12" fillId="6" borderId="3" xfId="1" applyNumberFormat="1" applyFont="1" applyFill="1" applyBorder="1" applyProtection="1"/>
    <xf numFmtId="164" fontId="12" fillId="7" borderId="4" xfId="1" applyNumberFormat="1" applyFont="1" applyFill="1" applyBorder="1" applyProtection="1"/>
    <xf numFmtId="164" fontId="12" fillId="6" borderId="1" xfId="1" applyNumberFormat="1" applyFont="1" applyFill="1" applyBorder="1" applyProtection="1"/>
    <xf numFmtId="9" fontId="12" fillId="6" borderId="1" xfId="2" applyFont="1" applyFill="1" applyBorder="1" applyProtection="1"/>
    <xf numFmtId="9" fontId="12" fillId="7" borderId="4" xfId="2" applyFont="1" applyFill="1" applyBorder="1" applyProtection="1"/>
    <xf numFmtId="0" fontId="0" fillId="3" borderId="10" xfId="0" applyFill="1" applyBorder="1"/>
    <xf numFmtId="0" fontId="0" fillId="3" borderId="11" xfId="0" applyFill="1" applyBorder="1"/>
    <xf numFmtId="164" fontId="22" fillId="6" borderId="1" xfId="1" applyNumberFormat="1" applyFont="1" applyFill="1" applyBorder="1" applyAlignment="1" applyProtection="1">
      <alignment horizontal="center"/>
    </xf>
    <xf numFmtId="0" fontId="0" fillId="4" borderId="0" xfId="0" applyFill="1" applyAlignment="1">
      <alignment horizontal="center"/>
    </xf>
    <xf numFmtId="0" fontId="2" fillId="4" borderId="0" xfId="0" applyFont="1" applyFill="1" applyAlignment="1">
      <alignment horizontal="center"/>
    </xf>
    <xf numFmtId="0" fontId="8" fillId="4" borderId="0" xfId="0" applyFont="1" applyFill="1" applyAlignment="1">
      <alignment horizontal="right" wrapText="1"/>
    </xf>
    <xf numFmtId="0" fontId="0" fillId="4" borderId="0" xfId="0" applyFill="1" applyAlignment="1">
      <alignment horizontal="right" wrapText="1"/>
    </xf>
    <xf numFmtId="0" fontId="0" fillId="4" borderId="0" xfId="0" applyFill="1" applyAlignment="1">
      <alignment wrapText="1"/>
    </xf>
    <xf numFmtId="0" fontId="0" fillId="4" borderId="6" xfId="0" applyFill="1" applyBorder="1" applyAlignment="1">
      <alignment horizontal="right"/>
    </xf>
    <xf numFmtId="0" fontId="22" fillId="6" borderId="15" xfId="0" applyFont="1" applyFill="1" applyBorder="1" applyAlignment="1">
      <alignment horizontal="center"/>
    </xf>
    <xf numFmtId="0" fontId="0" fillId="12" borderId="21" xfId="0" applyFill="1" applyBorder="1" applyAlignment="1">
      <alignment horizontal="center"/>
    </xf>
    <xf numFmtId="43" fontId="0" fillId="12" borderId="1" xfId="0" applyNumberFormat="1" applyFill="1" applyBorder="1"/>
    <xf numFmtId="164" fontId="0" fillId="4" borderId="0" xfId="0" applyNumberFormat="1" applyFill="1" applyAlignment="1">
      <alignment horizontal="right"/>
    </xf>
    <xf numFmtId="164" fontId="0" fillId="12" borderId="1" xfId="0" applyNumberFormat="1" applyFill="1" applyBorder="1"/>
    <xf numFmtId="9" fontId="0" fillId="12" borderId="1" xfId="2" applyFont="1" applyFill="1" applyBorder="1" applyProtection="1"/>
    <xf numFmtId="0" fontId="0" fillId="9" borderId="1" xfId="0" applyFill="1" applyBorder="1" applyAlignment="1">
      <alignment horizontal="center"/>
    </xf>
    <xf numFmtId="0" fontId="0" fillId="4" borderId="0" xfId="0" applyFill="1" applyAlignment="1">
      <alignment vertical="center" wrapText="1"/>
    </xf>
    <xf numFmtId="0" fontId="0" fillId="12" borderId="0" xfId="0" applyFill="1" applyAlignment="1">
      <alignment horizontal="center"/>
    </xf>
    <xf numFmtId="0" fontId="0" fillId="12" borderId="20" xfId="0" applyFill="1" applyBorder="1" applyAlignment="1">
      <alignment horizontal="center"/>
    </xf>
    <xf numFmtId="0" fontId="33" fillId="4" borderId="6" xfId="0" applyFont="1" applyFill="1" applyBorder="1" applyAlignment="1">
      <alignment horizontal="right"/>
    </xf>
    <xf numFmtId="17" fontId="0" fillId="9" borderId="1" xfId="0" applyNumberFormat="1" applyFill="1" applyBorder="1" applyAlignment="1">
      <alignment horizontal="center" vertical="center"/>
    </xf>
    <xf numFmtId="0" fontId="0" fillId="13" borderId="1" xfId="0" applyFill="1" applyBorder="1" applyAlignment="1">
      <alignment horizontal="center" vertical="center"/>
    </xf>
    <xf numFmtId="165" fontId="0" fillId="13" borderId="1" xfId="0" applyNumberFormat="1" applyFill="1" applyBorder="1" applyAlignment="1">
      <alignment horizontal="center" vertical="center"/>
    </xf>
    <xf numFmtId="1" fontId="0" fillId="13" borderId="1" xfId="0" applyNumberFormat="1" applyFill="1" applyBorder="1" applyAlignment="1">
      <alignment horizontal="center" vertical="center"/>
    </xf>
    <xf numFmtId="17" fontId="32" fillId="4" borderId="0" xfId="0" applyNumberFormat="1" applyFont="1" applyFill="1" applyAlignment="1">
      <alignment horizontal="right"/>
    </xf>
    <xf numFmtId="0" fontId="0" fillId="4" borderId="0" xfId="0" applyFill="1" applyAlignment="1">
      <alignment horizontal="center" vertical="top" wrapText="1"/>
    </xf>
    <xf numFmtId="0" fontId="0" fillId="4" borderId="8" xfId="0" applyFill="1" applyBorder="1" applyAlignment="1">
      <alignment vertical="top" wrapText="1"/>
    </xf>
    <xf numFmtId="0" fontId="0" fillId="4" borderId="0" xfId="0" applyFill="1" applyAlignment="1">
      <alignment vertical="top" wrapText="1"/>
    </xf>
    <xf numFmtId="0" fontId="33" fillId="4" borderId="0" xfId="2" applyNumberFormat="1" applyFont="1" applyFill="1" applyBorder="1" applyAlignment="1" applyProtection="1">
      <alignment horizontal="center" vertical="top" wrapText="1"/>
    </xf>
    <xf numFmtId="0" fontId="22" fillId="6" borderId="19" xfId="0" applyFont="1" applyFill="1" applyBorder="1" applyAlignment="1">
      <alignment horizontal="center"/>
    </xf>
    <xf numFmtId="0" fontId="22" fillId="6" borderId="1" xfId="0" applyFont="1" applyFill="1" applyBorder="1" applyAlignment="1">
      <alignment horizontal="center"/>
    </xf>
    <xf numFmtId="2" fontId="0" fillId="12" borderId="1" xfId="0" applyNumberFormat="1" applyFill="1" applyBorder="1"/>
    <xf numFmtId="0" fontId="26" fillId="4" borderId="0" xfId="0" applyFont="1" applyFill="1" applyAlignment="1">
      <alignment wrapText="1"/>
    </xf>
    <xf numFmtId="0" fontId="0" fillId="3" borderId="0" xfId="0" applyFill="1" applyAlignment="1">
      <alignment horizontal="right"/>
    </xf>
    <xf numFmtId="9" fontId="0" fillId="12" borderId="1" xfId="2" applyFont="1" applyFill="1" applyBorder="1" applyAlignment="1" applyProtection="1"/>
    <xf numFmtId="0" fontId="0" fillId="4" borderId="0" xfId="0" applyFill="1" applyAlignment="1">
      <alignment horizontal="center" wrapText="1"/>
    </xf>
    <xf numFmtId="0" fontId="0" fillId="4" borderId="0" xfId="0" applyFill="1" applyAlignment="1">
      <alignment horizontal="right" vertical="top" wrapText="1"/>
    </xf>
    <xf numFmtId="0" fontId="0" fillId="4" borderId="6" xfId="0" applyFill="1" applyBorder="1" applyAlignment="1">
      <alignment horizontal="center" vertical="top" wrapText="1"/>
    </xf>
    <xf numFmtId="0" fontId="0" fillId="4" borderId="6" xfId="0" applyFill="1" applyBorder="1" applyAlignment="1">
      <alignment horizontal="left"/>
    </xf>
    <xf numFmtId="0" fontId="2" fillId="4" borderId="0" xfId="0" applyFont="1" applyFill="1" applyAlignment="1">
      <alignment wrapText="1"/>
    </xf>
    <xf numFmtId="0" fontId="0" fillId="4" borderId="6" xfId="0" applyFill="1" applyBorder="1" applyAlignment="1">
      <alignment horizontal="left" vertical="top" wrapText="1"/>
    </xf>
    <xf numFmtId="0" fontId="0" fillId="4" borderId="0" xfId="0" applyFill="1" applyAlignment="1">
      <alignment horizontal="right" vertical="top"/>
    </xf>
    <xf numFmtId="0" fontId="0" fillId="4" borderId="0" xfId="0" applyFill="1" applyAlignment="1">
      <alignment horizontal="left" vertical="top" wrapText="1"/>
    </xf>
    <xf numFmtId="0" fontId="0" fillId="4" borderId="12" xfId="0" applyFill="1" applyBorder="1"/>
    <xf numFmtId="0" fontId="0" fillId="4" borderId="27" xfId="0" applyFill="1" applyBorder="1"/>
    <xf numFmtId="10" fontId="0" fillId="12" borderId="1" xfId="0" applyNumberFormat="1" applyFill="1" applyBorder="1"/>
    <xf numFmtId="0" fontId="33" fillId="4" borderId="0" xfId="0" applyFont="1" applyFill="1" applyAlignment="1">
      <alignment horizontal="right"/>
    </xf>
    <xf numFmtId="0" fontId="0" fillId="3" borderId="7" xfId="0" applyFill="1" applyBorder="1" applyProtection="1">
      <protection locked="0"/>
    </xf>
    <xf numFmtId="0" fontId="0" fillId="3" borderId="24" xfId="0" applyFill="1" applyBorder="1" applyProtection="1">
      <protection locked="0"/>
    </xf>
    <xf numFmtId="0" fontId="39" fillId="18" borderId="31" xfId="0" applyFont="1" applyFill="1" applyBorder="1"/>
    <xf numFmtId="0" fontId="39" fillId="0" borderId="31" xfId="0" applyFont="1" applyBorder="1"/>
    <xf numFmtId="0" fontId="39" fillId="19" borderId="31" xfId="0" applyFont="1" applyFill="1" applyBorder="1"/>
    <xf numFmtId="0" fontId="40" fillId="0" borderId="0" xfId="0" applyFont="1"/>
    <xf numFmtId="0" fontId="39" fillId="18" borderId="32" xfId="0" applyFont="1" applyFill="1" applyBorder="1"/>
    <xf numFmtId="0" fontId="39" fillId="18" borderId="33" xfId="0" applyFont="1" applyFill="1" applyBorder="1"/>
    <xf numFmtId="0" fontId="39" fillId="0" borderId="30" xfId="0" applyFont="1" applyBorder="1"/>
    <xf numFmtId="0" fontId="41" fillId="0" borderId="0" xfId="0" applyFont="1"/>
    <xf numFmtId="0" fontId="39" fillId="0" borderId="34" xfId="0" applyFont="1" applyBorder="1"/>
    <xf numFmtId="166" fontId="0" fillId="12" borderId="0" xfId="0" applyNumberFormat="1" applyFill="1" applyAlignment="1">
      <alignment horizontal="center" vertical="center"/>
    </xf>
    <xf numFmtId="0" fontId="33" fillId="4" borderId="0" xfId="0" applyFont="1" applyFill="1" applyAlignment="1">
      <alignment horizontal="center" vertical="top" wrapText="1"/>
    </xf>
    <xf numFmtId="0" fontId="33" fillId="4" borderId="0" xfId="0" applyFont="1" applyFill="1" applyAlignment="1">
      <alignment vertical="top" wrapText="1"/>
    </xf>
    <xf numFmtId="0" fontId="33" fillId="4" borderId="0" xfId="0" applyFont="1" applyFill="1"/>
    <xf numFmtId="164" fontId="33" fillId="4" borderId="0" xfId="0" applyNumberFormat="1" applyFont="1" applyFill="1" applyAlignment="1">
      <alignment horizontal="right"/>
    </xf>
    <xf numFmtId="46" fontId="0" fillId="3" borderId="1" xfId="0" applyNumberFormat="1" applyFill="1" applyBorder="1" applyProtection="1">
      <protection locked="0"/>
    </xf>
    <xf numFmtId="9" fontId="0" fillId="5" borderId="2" xfId="2" applyFont="1" applyFill="1" applyBorder="1" applyProtection="1"/>
    <xf numFmtId="0" fontId="0" fillId="12" borderId="35" xfId="0" applyFill="1" applyBorder="1" applyAlignment="1">
      <alignment horizontal="center"/>
    </xf>
    <xf numFmtId="2" fontId="0" fillId="3" borderId="1" xfId="0" applyNumberFormat="1" applyFill="1" applyBorder="1" applyAlignment="1" applyProtection="1">
      <alignment horizontal="center" vertical="center"/>
      <protection locked="0"/>
    </xf>
    <xf numFmtId="165" fontId="0" fillId="12" borderId="1" xfId="0" applyNumberFormat="1" applyFill="1" applyBorder="1"/>
    <xf numFmtId="1" fontId="0" fillId="3" borderId="1" xfId="0" applyNumberFormat="1" applyFill="1" applyBorder="1" applyAlignment="1" applyProtection="1">
      <alignment horizontal="center" vertical="center"/>
      <protection locked="0"/>
    </xf>
    <xf numFmtId="167" fontId="0" fillId="12" borderId="1" xfId="0" applyNumberFormat="1" applyFill="1" applyBorder="1"/>
    <xf numFmtId="0" fontId="45" fillId="14" borderId="0" xfId="0" applyFont="1" applyFill="1" applyAlignment="1">
      <alignment vertical="center" wrapText="1"/>
    </xf>
    <xf numFmtId="165" fontId="0" fillId="12" borderId="20" xfId="0" applyNumberFormat="1" applyFill="1" applyBorder="1" applyAlignment="1">
      <alignment horizontal="center"/>
    </xf>
    <xf numFmtId="165" fontId="0" fillId="12" borderId="21" xfId="0" applyNumberFormat="1" applyFill="1" applyBorder="1" applyAlignment="1">
      <alignment horizontal="center"/>
    </xf>
    <xf numFmtId="1" fontId="0" fillId="12" borderId="20" xfId="0" applyNumberFormat="1" applyFill="1" applyBorder="1" applyAlignment="1">
      <alignment horizontal="center"/>
    </xf>
    <xf numFmtId="1" fontId="0" fillId="12" borderId="21" xfId="0" applyNumberFormat="1" applyFill="1" applyBorder="1" applyAlignment="1">
      <alignment horizontal="center"/>
    </xf>
    <xf numFmtId="0" fontId="0" fillId="20" borderId="0" xfId="0" applyFill="1"/>
    <xf numFmtId="14" fontId="0" fillId="3" borderId="0" xfId="0" applyNumberFormat="1" applyFill="1" applyAlignment="1">
      <alignment wrapText="1"/>
    </xf>
    <xf numFmtId="0" fontId="0" fillId="3" borderId="0" xfId="0" quotePrefix="1" applyFill="1" applyAlignment="1">
      <alignment wrapText="1"/>
    </xf>
    <xf numFmtId="0" fontId="0" fillId="3" borderId="0" xfId="0" applyFill="1" applyAlignment="1">
      <alignment wrapText="1"/>
    </xf>
    <xf numFmtId="49" fontId="47" fillId="10" borderId="36" xfId="0" quotePrefix="1" applyNumberFormat="1" applyFont="1" applyFill="1" applyBorder="1" applyAlignment="1">
      <alignment horizontal="center" vertical="center" wrapText="1"/>
    </xf>
    <xf numFmtId="49" fontId="46" fillId="10" borderId="0" xfId="0" quotePrefix="1" applyNumberFormat="1" applyFont="1" applyFill="1"/>
    <xf numFmtId="49" fontId="46" fillId="10" borderId="0" xfId="0" applyNumberFormat="1" applyFont="1" applyFill="1"/>
    <xf numFmtId="49" fontId="46" fillId="22" borderId="0" xfId="0" quotePrefix="1" applyNumberFormat="1" applyFont="1" applyFill="1"/>
    <xf numFmtId="0" fontId="0" fillId="21" borderId="0" xfId="0" applyFill="1"/>
    <xf numFmtId="0" fontId="0" fillId="21" borderId="0" xfId="0" applyFill="1" applyAlignment="1">
      <alignment wrapText="1"/>
    </xf>
    <xf numFmtId="0" fontId="0" fillId="9" borderId="0" xfId="0" applyFill="1"/>
    <xf numFmtId="49" fontId="32" fillId="9" borderId="0" xfId="0" applyNumberFormat="1" applyFont="1" applyFill="1"/>
    <xf numFmtId="0" fontId="32" fillId="9" borderId="0" xfId="0" applyFont="1" applyFill="1"/>
    <xf numFmtId="49" fontId="46" fillId="10" borderId="4" xfId="0" quotePrefix="1" applyNumberFormat="1" applyFont="1" applyFill="1" applyBorder="1"/>
    <xf numFmtId="14" fontId="0" fillId="3" borderId="4" xfId="0" applyNumberFormat="1" applyFill="1" applyBorder="1" applyAlignment="1">
      <alignment wrapText="1"/>
    </xf>
    <xf numFmtId="49" fontId="46" fillId="22" borderId="6" xfId="0" applyNumberFormat="1" applyFont="1" applyFill="1" applyBorder="1"/>
    <xf numFmtId="0" fontId="48" fillId="21" borderId="6" xfId="0" applyFont="1" applyFill="1" applyBorder="1"/>
    <xf numFmtId="0" fontId="0" fillId="21" borderId="6" xfId="0" applyFill="1" applyBorder="1"/>
    <xf numFmtId="0" fontId="0" fillId="21" borderId="6" xfId="0" applyFill="1" applyBorder="1" applyAlignment="1">
      <alignment wrapText="1"/>
    </xf>
    <xf numFmtId="0" fontId="0" fillId="23" borderId="1" xfId="0" applyFill="1" applyBorder="1" applyAlignment="1" applyProtection="1">
      <alignment horizontal="center"/>
      <protection locked="0"/>
    </xf>
    <xf numFmtId="0" fontId="0" fillId="23" borderId="1" xfId="0" applyFill="1" applyBorder="1" applyAlignment="1" applyProtection="1">
      <alignment horizontal="center" vertical="center"/>
      <protection locked="0"/>
    </xf>
    <xf numFmtId="0" fontId="0" fillId="18" borderId="30" xfId="0" applyFill="1" applyBorder="1"/>
    <xf numFmtId="0" fontId="0" fillId="0" borderId="30" xfId="0" applyBorder="1"/>
    <xf numFmtId="0" fontId="39" fillId="0" borderId="0" xfId="0" applyFont="1"/>
    <xf numFmtId="3" fontId="0" fillId="3" borderId="1" xfId="0" applyNumberFormat="1" applyFill="1" applyBorder="1" applyAlignment="1" applyProtection="1">
      <alignment horizontal="center" vertical="center"/>
      <protection locked="0"/>
    </xf>
    <xf numFmtId="0" fontId="52" fillId="4" borderId="0" xfId="0" applyFont="1" applyFill="1" applyAlignment="1">
      <alignment horizontal="center"/>
    </xf>
    <xf numFmtId="0" fontId="29" fillId="8" borderId="0" xfId="0" applyFont="1" applyFill="1" applyAlignment="1">
      <alignment horizontal="left" vertical="top" wrapText="1"/>
    </xf>
    <xf numFmtId="0" fontId="29" fillId="8" borderId="0" xfId="0" applyFont="1" applyFill="1" applyAlignment="1">
      <alignment horizontal="left" vertical="center"/>
    </xf>
    <xf numFmtId="0" fontId="29" fillId="8" borderId="0" xfId="0" applyFont="1" applyFill="1" applyAlignment="1">
      <alignment horizontal="left"/>
    </xf>
    <xf numFmtId="0" fontId="2" fillId="4" borderId="0" xfId="0" applyFont="1" applyFill="1" applyAlignment="1">
      <alignment horizontal="center" wrapText="1"/>
    </xf>
    <xf numFmtId="0" fontId="0" fillId="4" borderId="0" xfId="0" applyFill="1" applyAlignment="1">
      <alignment horizontal="center" wrapText="1"/>
    </xf>
    <xf numFmtId="0" fontId="0" fillId="4" borderId="12" xfId="0" applyFill="1" applyBorder="1" applyAlignment="1">
      <alignment horizontal="center" wrapText="1"/>
    </xf>
    <xf numFmtId="0" fontId="0" fillId="4" borderId="0" xfId="0" applyFill="1" applyAlignment="1">
      <alignment horizontal="right" vertical="center" wrapText="1"/>
    </xf>
    <xf numFmtId="0" fontId="22" fillId="6" borderId="4" xfId="0" applyFont="1" applyFill="1" applyBorder="1" applyAlignment="1">
      <alignment horizontal="center" vertical="center"/>
    </xf>
    <xf numFmtId="0" fontId="22" fillId="6" borderId="6" xfId="0" applyFont="1" applyFill="1" applyBorder="1" applyAlignment="1">
      <alignment horizontal="center" vertical="center"/>
    </xf>
    <xf numFmtId="0" fontId="0" fillId="4" borderId="8" xfId="0" applyFill="1" applyBorder="1" applyAlignment="1">
      <alignment horizontal="center" vertical="top" wrapText="1"/>
    </xf>
    <xf numFmtId="0" fontId="0" fillId="4" borderId="0" xfId="0" applyFill="1" applyAlignment="1">
      <alignment horizontal="center" vertical="top" wrapText="1"/>
    </xf>
    <xf numFmtId="0" fontId="0" fillId="3" borderId="23" xfId="0" applyFill="1" applyBorder="1" applyAlignment="1" applyProtection="1">
      <alignment horizontal="center"/>
      <protection locked="0"/>
    </xf>
    <xf numFmtId="0" fontId="0" fillId="3" borderId="24" xfId="0" applyFill="1" applyBorder="1" applyAlignment="1" applyProtection="1">
      <alignment horizontal="center"/>
      <protection locked="0"/>
    </xf>
    <xf numFmtId="0" fontId="0" fillId="14" borderId="0" xfId="0" applyFill="1" applyAlignment="1">
      <alignment horizontal="center" vertical="center" wrapText="1"/>
    </xf>
    <xf numFmtId="0" fontId="0" fillId="13" borderId="19" xfId="0" applyFill="1" applyBorder="1" applyAlignment="1">
      <alignment horizontal="center" vertical="center"/>
    </xf>
    <xf numFmtId="0" fontId="0" fillId="13" borderId="24" xfId="0" applyFill="1" applyBorder="1" applyAlignment="1">
      <alignment horizontal="center" vertical="center"/>
    </xf>
    <xf numFmtId="0" fontId="22" fillId="6" borderId="22" xfId="0" applyFont="1" applyFill="1" applyBorder="1" applyAlignment="1">
      <alignment horizontal="center" vertical="center"/>
    </xf>
    <xf numFmtId="0" fontId="22" fillId="6" borderId="25" xfId="0" applyFont="1" applyFill="1" applyBorder="1" applyAlignment="1">
      <alignment horizontal="center" vertical="center"/>
    </xf>
    <xf numFmtId="0" fontId="0" fillId="4" borderId="0" xfId="0" applyFill="1" applyAlignment="1">
      <alignment horizontal="center" vertical="center" wrapText="1"/>
    </xf>
    <xf numFmtId="17" fontId="0" fillId="12" borderId="19" xfId="0" applyNumberFormat="1" applyFill="1" applyBorder="1" applyAlignment="1">
      <alignment horizontal="center" vertical="center"/>
    </xf>
    <xf numFmtId="17" fontId="0" fillId="12" borderId="24" xfId="0" applyNumberFormat="1" applyFill="1" applyBorder="1" applyAlignment="1">
      <alignment horizontal="center" vertical="center"/>
    </xf>
    <xf numFmtId="0" fontId="22" fillId="6" borderId="22"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0" fillId="4" borderId="0" xfId="0" applyFill="1" applyAlignment="1">
      <alignment horizontal="right" vertical="top" wrapText="1"/>
    </xf>
    <xf numFmtId="0" fontId="0" fillId="4" borderId="6" xfId="0" applyFill="1" applyBorder="1" applyAlignment="1">
      <alignment horizontal="right" vertical="top" wrapText="1"/>
    </xf>
    <xf numFmtId="0" fontId="22" fillId="6" borderId="4"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6" borderId="3" xfId="0" applyFont="1" applyFill="1" applyBorder="1" applyAlignment="1">
      <alignment horizontal="center" vertical="center"/>
    </xf>
    <xf numFmtId="0" fontId="22" fillId="6" borderId="7" xfId="0" applyFont="1" applyFill="1" applyBorder="1" applyAlignment="1">
      <alignment horizontal="center" vertical="center" wrapText="1"/>
    </xf>
    <xf numFmtId="0" fontId="36" fillId="10" borderId="0" xfId="0" applyFont="1" applyFill="1" applyAlignment="1">
      <alignment horizontal="center" vertical="center"/>
    </xf>
    <xf numFmtId="0" fontId="36" fillId="10" borderId="6" xfId="0" applyFont="1" applyFill="1" applyBorder="1" applyAlignment="1">
      <alignment horizontal="center" vertical="center"/>
    </xf>
    <xf numFmtId="0" fontId="34" fillId="15" borderId="0" xfId="0" applyFont="1" applyFill="1" applyAlignment="1">
      <alignment horizontal="left" vertical="center" wrapText="1"/>
    </xf>
    <xf numFmtId="0" fontId="34" fillId="15" borderId="6" xfId="0" applyFont="1" applyFill="1" applyBorder="1" applyAlignment="1">
      <alignment horizontal="left" vertical="center" wrapText="1"/>
    </xf>
    <xf numFmtId="0" fontId="0" fillId="3" borderId="26" xfId="0" applyFill="1" applyBorder="1" applyAlignment="1" applyProtection="1">
      <alignment horizontal="center"/>
      <protection locked="0"/>
    </xf>
    <xf numFmtId="0" fontId="4" fillId="2" borderId="0" xfId="0" applyFont="1" applyFill="1" applyAlignment="1">
      <alignment horizontal="center" vertical="center"/>
    </xf>
    <xf numFmtId="0" fontId="0" fillId="4" borderId="0" xfId="0" applyFill="1" applyAlignment="1">
      <alignment horizontal="right" wrapText="1"/>
    </xf>
    <xf numFmtId="0" fontId="0" fillId="3" borderId="0" xfId="0" applyFill="1" applyAlignment="1">
      <alignment horizontal="left" wrapText="1"/>
    </xf>
    <xf numFmtId="0" fontId="0" fillId="3" borderId="6" xfId="0" applyFill="1" applyBorder="1" applyAlignment="1">
      <alignment horizontal="left" wrapText="1"/>
    </xf>
    <xf numFmtId="164" fontId="23" fillId="6" borderId="0" xfId="1" applyNumberFormat="1" applyFont="1" applyFill="1" applyBorder="1" applyAlignment="1" applyProtection="1">
      <alignment horizontal="center" vertical="center" wrapText="1"/>
    </xf>
    <xf numFmtId="0" fontId="21" fillId="3" borderId="0" xfId="0" applyFont="1" applyFill="1" applyAlignment="1">
      <alignment horizontal="center" vertical="center" wrapText="1"/>
    </xf>
    <xf numFmtId="0" fontId="21" fillId="3" borderId="6" xfId="0" applyFont="1" applyFill="1" applyBorder="1" applyAlignment="1">
      <alignment horizontal="center" vertical="center" wrapText="1"/>
    </xf>
    <xf numFmtId="0" fontId="14" fillId="3" borderId="0" xfId="0" applyFont="1" applyFill="1" applyAlignment="1">
      <alignment horizontal="left" vertical="top" wrapText="1"/>
    </xf>
    <xf numFmtId="0" fontId="14" fillId="3" borderId="6" xfId="0" applyFont="1" applyFill="1" applyBorder="1" applyAlignment="1">
      <alignment horizontal="left" vertical="top" wrapText="1"/>
    </xf>
    <xf numFmtId="0" fontId="8" fillId="0" borderId="0" xfId="0" applyFont="1" applyAlignment="1">
      <alignment horizontal="center"/>
    </xf>
    <xf numFmtId="0" fontId="8" fillId="0" borderId="6" xfId="0" applyFont="1" applyBorder="1" applyAlignment="1">
      <alignment horizontal="center"/>
    </xf>
    <xf numFmtId="0" fontId="16" fillId="0" borderId="16" xfId="0" applyFont="1" applyBorder="1" applyAlignment="1">
      <alignment horizontal="center" wrapText="1"/>
    </xf>
    <xf numFmtId="0" fontId="16" fillId="0" borderId="17" xfId="0" applyFont="1" applyBorder="1" applyAlignment="1">
      <alignment horizontal="center" wrapText="1"/>
    </xf>
    <xf numFmtId="0" fontId="16" fillId="0" borderId="28" xfId="0" applyFont="1" applyBorder="1" applyAlignment="1">
      <alignment horizontal="center" wrapText="1"/>
    </xf>
    <xf numFmtId="0" fontId="16" fillId="0" borderId="18" xfId="0" applyFont="1" applyBorder="1" applyAlignment="1">
      <alignment horizontal="center" wrapText="1"/>
    </xf>
    <xf numFmtId="0" fontId="16" fillId="0" borderId="11" xfId="0" applyFont="1" applyBorder="1" applyAlignment="1">
      <alignment horizontal="center" wrapText="1"/>
    </xf>
    <xf numFmtId="0" fontId="16" fillId="0" borderId="29" xfId="0" applyFont="1" applyBorder="1" applyAlignment="1">
      <alignment horizontal="center" wrapText="1"/>
    </xf>
    <xf numFmtId="0" fontId="4" fillId="2" borderId="6" xfId="0" applyFont="1" applyFill="1" applyBorder="1" applyAlignment="1">
      <alignment horizontal="center" vertical="center"/>
    </xf>
    <xf numFmtId="0" fontId="52" fillId="4" borderId="0" xfId="0" applyFont="1" applyFill="1" applyAlignment="1">
      <alignment horizontal="center"/>
    </xf>
    <xf numFmtId="164" fontId="24" fillId="6" borderId="0" xfId="1" applyNumberFormat="1" applyFont="1" applyFill="1" applyBorder="1" applyAlignment="1" applyProtection="1">
      <alignment horizontal="center"/>
    </xf>
    <xf numFmtId="0" fontId="3" fillId="4" borderId="0" xfId="0" applyFont="1" applyFill="1" applyAlignment="1">
      <alignment horizontal="center"/>
    </xf>
    <xf numFmtId="0" fontId="3" fillId="4" borderId="6" xfId="0" applyFont="1" applyFill="1" applyBorder="1" applyAlignment="1">
      <alignment horizontal="right" vertical="center"/>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16" fillId="3" borderId="0" xfId="0" applyFont="1" applyFill="1" applyAlignment="1">
      <alignment horizontal="center" vertical="center" wrapText="1"/>
    </xf>
    <xf numFmtId="0" fontId="16" fillId="3" borderId="6" xfId="0" applyFont="1" applyFill="1" applyBorder="1" applyAlignment="1">
      <alignment horizontal="center" vertical="center" wrapText="1"/>
    </xf>
    <xf numFmtId="164" fontId="15" fillId="6" borderId="4" xfId="1" applyNumberFormat="1" applyFont="1" applyFill="1" applyBorder="1" applyAlignment="1" applyProtection="1">
      <alignment horizontal="left" wrapText="1"/>
    </xf>
    <xf numFmtId="164" fontId="24" fillId="6" borderId="0" xfId="1" applyNumberFormat="1" applyFont="1" applyFill="1" applyBorder="1" applyAlignment="1" applyProtection="1">
      <alignment horizontal="left" wrapText="1"/>
    </xf>
    <xf numFmtId="0" fontId="11" fillId="4" borderId="0" xfId="0" applyFont="1" applyFill="1" applyAlignment="1">
      <alignment horizontal="center" wrapText="1"/>
    </xf>
    <xf numFmtId="0" fontId="11" fillId="4" borderId="11" xfId="0" applyFont="1" applyFill="1" applyBorder="1" applyAlignment="1">
      <alignment horizontal="center" wrapText="1"/>
    </xf>
    <xf numFmtId="0" fontId="37" fillId="16" borderId="0" xfId="0" applyFont="1" applyFill="1" applyAlignment="1">
      <alignment horizontal="center" vertical="center"/>
    </xf>
    <xf numFmtId="0" fontId="36" fillId="16" borderId="0" xfId="0" applyFont="1" applyFill="1" applyAlignment="1">
      <alignment horizontal="center" vertical="center"/>
    </xf>
    <xf numFmtId="0" fontId="36" fillId="16" borderId="6" xfId="0" applyFont="1" applyFill="1" applyBorder="1" applyAlignment="1">
      <alignment horizontal="center" vertical="center"/>
    </xf>
    <xf numFmtId="0" fontId="0" fillId="11" borderId="0" xfId="0" applyFill="1" applyAlignment="1">
      <alignment horizontal="center" wrapText="1"/>
    </xf>
    <xf numFmtId="0" fontId="22" fillId="6" borderId="1" xfId="0" applyFont="1" applyFill="1" applyBorder="1" applyAlignment="1">
      <alignment horizontal="center" vertical="center" wrapText="1"/>
    </xf>
    <xf numFmtId="0" fontId="0" fillId="23" borderId="23" xfId="0" applyFill="1" applyBorder="1" applyAlignment="1" applyProtection="1">
      <alignment horizontal="center"/>
      <protection locked="0"/>
    </xf>
    <xf numFmtId="0" fontId="0" fillId="23" borderId="24" xfId="0" applyFill="1" applyBorder="1" applyAlignment="1" applyProtection="1">
      <alignment horizontal="center"/>
      <protection locked="0"/>
    </xf>
    <xf numFmtId="0" fontId="0" fillId="23" borderId="26" xfId="0" applyFill="1" applyBorder="1" applyAlignment="1" applyProtection="1">
      <alignment horizontal="center"/>
      <protection locked="0"/>
    </xf>
    <xf numFmtId="49" fontId="47" fillId="10" borderId="37" xfId="0" quotePrefix="1" applyNumberFormat="1" applyFont="1" applyFill="1" applyBorder="1" applyAlignment="1">
      <alignment horizontal="center" vertical="center" wrapText="1"/>
    </xf>
    <xf numFmtId="49" fontId="47" fillId="10" borderId="36" xfId="0" quotePrefix="1" applyNumberFormat="1" applyFont="1" applyFill="1" applyBorder="1" applyAlignment="1">
      <alignment horizontal="center" vertical="center" wrapText="1"/>
    </xf>
    <xf numFmtId="49" fontId="47" fillId="10" borderId="38" xfId="0" quotePrefix="1" applyNumberFormat="1" applyFont="1" applyFill="1" applyBorder="1" applyAlignment="1">
      <alignment horizontal="center" vertical="center" wrapText="1"/>
    </xf>
    <xf numFmtId="0" fontId="49" fillId="20" borderId="0" xfId="0" applyFont="1" applyFill="1" applyAlignment="1">
      <alignment horizontal="center" wrapText="1"/>
    </xf>
    <xf numFmtId="0" fontId="51" fillId="20" borderId="0" xfId="0" applyFont="1" applyFill="1" applyAlignment="1">
      <alignment horizontal="center"/>
    </xf>
    <xf numFmtId="0" fontId="0" fillId="20" borderId="0" xfId="0" applyFill="1" applyAlignment="1">
      <alignment horizontal="center"/>
    </xf>
  </cellXfs>
  <cellStyles count="10">
    <cellStyle name="Estilo 1" xfId="3" xr:uid="{D895234B-D9C5-4039-A0BF-7BC62BB45C29}"/>
    <cellStyle name="Millares" xfId="1" builtinId="3"/>
    <cellStyle name="Normal" xfId="0" builtinId="0"/>
    <cellStyle name="Porcentaje" xfId="2" builtinId="5"/>
    <cellStyle name="S0" xfId="4" xr:uid="{223DA67E-F4FB-4936-A7BA-CA8E5E88852C}"/>
    <cellStyle name="S1" xfId="5" xr:uid="{07428E6F-A3D4-4C11-AC18-B44E97F6EB88}"/>
    <cellStyle name="S2" xfId="6" xr:uid="{B15A5627-D6E1-447E-B9AE-5F8370B2BAF5}"/>
    <cellStyle name="S3" xfId="7" xr:uid="{B8DA82E5-C988-4AE2-83F7-AF41715927DD}"/>
    <cellStyle name="S4" xfId="8" xr:uid="{D075DBD5-3733-4ADB-8392-844AABDFA2E8}"/>
    <cellStyle name="S5" xfId="9" xr:uid="{D0D7C2DF-3B8D-4B16-8E6E-E0AD94C54B0C}"/>
  </cellStyles>
  <dxfs count="710">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solid">
          <fgColor rgb="FFFFFFFF"/>
          <bgColor rgb="FFFFFFFF"/>
        </patternFill>
      </fill>
    </dxf>
    <dxf>
      <font>
        <color rgb="FFFF0000"/>
      </font>
      <fill>
        <patternFill patternType="solid">
          <fgColor rgb="FFFFFFFF"/>
          <bgColor rgb="FFFFFFFF"/>
        </patternFill>
      </fill>
    </dxf>
    <dxf>
      <font>
        <color rgb="FFFF0000"/>
      </font>
      <fill>
        <patternFill patternType="solid">
          <fgColor rgb="FFFFFFFF"/>
          <bgColor rgb="FFFFFFFF"/>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Arial"/>
        <family val="2"/>
        <scheme val="none"/>
      </font>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Arial"/>
        <family val="2"/>
        <scheme val="none"/>
      </font>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Arial"/>
        <family val="2"/>
        <scheme val="none"/>
      </font>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0"/>
        <color auto="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1"/>
        <color rgb="FF000000"/>
        <name val="Arial"/>
        <scheme val="none"/>
      </font>
      <fill>
        <patternFill patternType="solid">
          <fgColor indexed="64"/>
          <bgColor rgb="FFFFFF00"/>
        </patternFill>
      </fill>
      <alignment horizontal="general" vertical="bottom" textRotation="0" wrapText="0" indent="0" justifyLastLine="0" shrinkToFit="0" readingOrder="0"/>
    </dxf>
    <dxf>
      <border outline="0">
        <top style="thin">
          <color theme="4" tint="0.39997558519241921"/>
        </top>
      </border>
    </dxf>
    <dxf>
      <font>
        <b val="0"/>
        <i val="0"/>
        <strike val="0"/>
        <condense val="0"/>
        <extend val="0"/>
        <outline val="0"/>
        <shadow val="0"/>
        <u val="none"/>
        <vertAlign val="baseline"/>
        <sz val="11"/>
        <color rgb="FF000000"/>
        <name val="Arial"/>
        <scheme val="none"/>
      </font>
      <fill>
        <patternFill patternType="solid">
          <fgColor indexed="64"/>
          <bgColor rgb="FFFFFF00"/>
        </patternFill>
      </fill>
      <alignment horizontal="general" vertical="bottom" textRotation="0" wrapText="0"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0"/>
        <color auto="1"/>
        <name val="Arial"/>
        <family val="2"/>
        <scheme val="none"/>
      </font>
    </dxf>
    <dxf>
      <border outline="0">
        <top style="thin">
          <color theme="4" tint="0.39997558519241921"/>
        </top>
      </border>
    </dxf>
    <dxf>
      <font>
        <b val="0"/>
        <i val="0"/>
        <strike val="0"/>
        <condense val="0"/>
        <extend val="0"/>
        <outline val="0"/>
        <shadow val="0"/>
        <u val="none"/>
        <vertAlign val="baseline"/>
        <sz val="10"/>
        <color auto="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general" vertical="bottom" textRotation="0" wrapText="0" indent="0" justifyLastLine="0" shrinkToFit="0" readingOrder="0"/>
    </dxf>
    <dxf>
      <border outline="0">
        <top style="thin">
          <color theme="4" tint="0.39997558519241921"/>
        </top>
      </border>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rgb="FF000000"/>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0"/>
        <color auto="1"/>
        <name val="Arial"/>
        <family val="2"/>
        <scheme val="none"/>
      </font>
    </dxf>
    <dxf>
      <border outline="0">
        <top style="thin">
          <color theme="4" tint="0.39997558519241921"/>
        </top>
      </border>
    </dxf>
    <dxf>
      <font>
        <b val="0"/>
        <i val="0"/>
        <strike val="0"/>
        <condense val="0"/>
        <extend val="0"/>
        <outline val="0"/>
        <shadow val="0"/>
        <u val="none"/>
        <vertAlign val="baseline"/>
        <sz val="10"/>
        <color auto="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0"/>
        <color auto="1"/>
        <name val="Arial"/>
        <family val="2"/>
        <scheme val="none"/>
      </font>
    </dxf>
    <dxf>
      <border outline="0">
        <top style="thin">
          <color theme="4" tint="0.39997558519241921"/>
        </top>
      </border>
    </dxf>
    <dxf>
      <font>
        <b val="0"/>
        <i val="0"/>
        <strike val="0"/>
        <condense val="0"/>
        <extend val="0"/>
        <outline val="0"/>
        <shadow val="0"/>
        <u val="none"/>
        <vertAlign val="baseline"/>
        <sz val="10"/>
        <color auto="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0"/>
        <color auto="1"/>
        <name val="Arial"/>
        <family val="2"/>
        <scheme val="none"/>
      </font>
    </dxf>
    <dxf>
      <border outline="0">
        <top style="thin">
          <color theme="4" tint="0.39997558519241921"/>
        </top>
      </border>
    </dxf>
    <dxf>
      <font>
        <b val="0"/>
        <i val="0"/>
        <strike val="0"/>
        <condense val="0"/>
        <extend val="0"/>
        <outline val="0"/>
        <shadow val="0"/>
        <u val="none"/>
        <vertAlign val="baseline"/>
        <sz val="10"/>
        <color auto="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0"/>
        <color auto="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0"/>
        <color auto="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0"/>
        <color auto="1"/>
        <name val="Arial"/>
        <family val="2"/>
        <scheme val="none"/>
      </font>
    </dxf>
    <dxf>
      <border outline="0">
        <top style="thin">
          <color theme="4" tint="0.39997558519241921"/>
        </top>
      </border>
    </dxf>
    <dxf>
      <font>
        <b val="0"/>
        <i val="0"/>
        <strike val="0"/>
        <condense val="0"/>
        <extend val="0"/>
        <outline val="0"/>
        <shadow val="0"/>
        <u val="none"/>
        <vertAlign val="baseline"/>
        <sz val="10"/>
        <color auto="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alignment horizontal="general"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rgb="FFFFFF00"/>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rgb="FFFFFF00"/>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solid">
          <fgColor theme="4" tint="0.79998168889431442"/>
          <bgColor theme="4" tint="0.79998168889431442"/>
        </patternFill>
      </fill>
    </dxf>
  </dxfs>
  <tableStyles count="0" defaultTableStyle="TableStyleMedium2" defaultPivotStyle="PivotStyleLight16"/>
  <colors>
    <mruColors>
      <color rgb="FFCC99FF"/>
      <color rgb="FFF0DC66"/>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34637</xdr:colOff>
      <xdr:row>0</xdr:row>
      <xdr:rowOff>34636</xdr:rowOff>
    </xdr:from>
    <xdr:to>
      <xdr:col>4</xdr:col>
      <xdr:colOff>293105</xdr:colOff>
      <xdr:row>10</xdr:row>
      <xdr:rowOff>120649</xdr:rowOff>
    </xdr:to>
    <xdr:pic>
      <xdr:nvPicPr>
        <xdr:cNvPr id="2" name="Imagen 1">
          <a:extLst>
            <a:ext uri="{FF2B5EF4-FFF2-40B4-BE49-F238E27FC236}">
              <a16:creationId xmlns:a16="http://schemas.microsoft.com/office/drawing/2014/main" id="{EF742615-0ED7-4A63-B2C8-C65802EFB3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37" y="34636"/>
          <a:ext cx="3306468" cy="2164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69273</xdr:colOff>
      <xdr:row>14</xdr:row>
      <xdr:rowOff>161637</xdr:rowOff>
    </xdr:from>
    <xdr:to>
      <xdr:col>4</xdr:col>
      <xdr:colOff>588818</xdr:colOff>
      <xdr:row>15</xdr:row>
      <xdr:rowOff>138546</xdr:rowOff>
    </xdr:to>
    <xdr:sp macro="" textlink="">
      <xdr:nvSpPr>
        <xdr:cNvPr id="3" name="Flecha: a la derecha 2">
          <a:extLst>
            <a:ext uri="{FF2B5EF4-FFF2-40B4-BE49-F238E27FC236}">
              <a16:creationId xmlns:a16="http://schemas.microsoft.com/office/drawing/2014/main" id="{B18C9AE2-ED63-40C3-BF71-826035A64C24}"/>
            </a:ext>
          </a:extLst>
        </xdr:cNvPr>
        <xdr:cNvSpPr/>
      </xdr:nvSpPr>
      <xdr:spPr>
        <a:xfrm>
          <a:off x="3117273" y="2978728"/>
          <a:ext cx="519545" cy="1616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AR" sz="1100"/>
            <a:t>c</a:t>
          </a:r>
        </a:p>
      </xdr:txBody>
    </xdr:sp>
    <xdr:clientData/>
  </xdr:twoCellAnchor>
  <xdr:twoCellAnchor>
    <xdr:from>
      <xdr:col>4</xdr:col>
      <xdr:colOff>48492</xdr:colOff>
      <xdr:row>16</xdr:row>
      <xdr:rowOff>117765</xdr:rowOff>
    </xdr:from>
    <xdr:to>
      <xdr:col>4</xdr:col>
      <xdr:colOff>568037</xdr:colOff>
      <xdr:row>17</xdr:row>
      <xdr:rowOff>94673</xdr:rowOff>
    </xdr:to>
    <xdr:sp macro="" textlink="">
      <xdr:nvSpPr>
        <xdr:cNvPr id="4" name="Flecha: a la derecha 3">
          <a:extLst>
            <a:ext uri="{FF2B5EF4-FFF2-40B4-BE49-F238E27FC236}">
              <a16:creationId xmlns:a16="http://schemas.microsoft.com/office/drawing/2014/main" id="{D3A5058F-1CF0-4791-811F-A7F0F671C4D9}"/>
            </a:ext>
          </a:extLst>
        </xdr:cNvPr>
        <xdr:cNvSpPr/>
      </xdr:nvSpPr>
      <xdr:spPr>
        <a:xfrm>
          <a:off x="3096492" y="3304310"/>
          <a:ext cx="519545" cy="1616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AR" sz="1100"/>
            <a:t>c</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2794000</xdr:colOff>
      <xdr:row>1</xdr:row>
      <xdr:rowOff>42333</xdr:rowOff>
    </xdr:from>
    <xdr:to>
      <xdr:col>1</xdr:col>
      <xdr:colOff>4277328</xdr:colOff>
      <xdr:row>9</xdr:row>
      <xdr:rowOff>160408</xdr:rowOff>
    </xdr:to>
    <xdr:pic>
      <xdr:nvPicPr>
        <xdr:cNvPr id="5" name="Imagen 4">
          <a:extLst>
            <a:ext uri="{FF2B5EF4-FFF2-40B4-BE49-F238E27FC236}">
              <a16:creationId xmlns:a16="http://schemas.microsoft.com/office/drawing/2014/main" id="{709311D6-6D4B-4C0B-B0CF-9CF633C573E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47" t="11258" r="72461" b="8647"/>
        <a:stretch/>
      </xdr:blipFill>
      <xdr:spPr>
        <a:xfrm>
          <a:off x="2794000" y="42333"/>
          <a:ext cx="1480153" cy="1645251"/>
        </a:xfrm>
        <a:prstGeom prst="rect">
          <a:avLst/>
        </a:prstGeom>
      </xdr:spPr>
    </xdr:pic>
    <xdr:clientData/>
  </xdr:twoCellAnchor>
  <xdr:twoCellAnchor>
    <xdr:from>
      <xdr:col>1</xdr:col>
      <xdr:colOff>2704040</xdr:colOff>
      <xdr:row>2</xdr:row>
      <xdr:rowOff>15875</xdr:rowOff>
    </xdr:from>
    <xdr:to>
      <xdr:col>13</xdr:col>
      <xdr:colOff>116415</xdr:colOff>
      <xdr:row>9</xdr:row>
      <xdr:rowOff>26974</xdr:rowOff>
    </xdr:to>
    <xdr:sp macro="" textlink="">
      <xdr:nvSpPr>
        <xdr:cNvPr id="7" name="CuadroTexto 8">
          <a:extLst>
            <a:ext uri="{FF2B5EF4-FFF2-40B4-BE49-F238E27FC236}">
              <a16:creationId xmlns:a16="http://schemas.microsoft.com/office/drawing/2014/main" id="{E7527ACB-8D6F-418C-8700-AE1A1A89D600}"/>
            </a:ext>
          </a:extLst>
        </xdr:cNvPr>
        <xdr:cNvSpPr txBox="1"/>
      </xdr:nvSpPr>
      <xdr:spPr>
        <a:xfrm>
          <a:off x="2704040" y="195792"/>
          <a:ext cx="17615958" cy="1270515"/>
        </a:xfrm>
        <a:prstGeom prst="rect">
          <a:avLst/>
        </a:prstGeom>
        <a:noFill/>
      </xdr:spPr>
      <xdr:txBody>
        <a:bodyPr wrap="square" rtlCol="0">
          <a:spAutoFit/>
        </a:bodyPr>
        <a:lstStyle>
          <a:defPPr>
            <a:defRPr lang="es-AR"/>
          </a:defPPr>
          <a:lvl1pPr marL="0" algn="l" defTabSz="914400" rtl="0" eaLnBrk="1" latinLnBrk="0" hangingPunct="1">
            <a:defRPr sz="1800" kern="1200">
              <a:solidFill>
                <a:srgbClr val="000000"/>
              </a:solidFill>
              <a:latin typeface="Calibri"/>
            </a:defRPr>
          </a:lvl1pPr>
          <a:lvl2pPr marL="457200" algn="l" defTabSz="914400" rtl="0" eaLnBrk="1" latinLnBrk="0" hangingPunct="1">
            <a:defRPr sz="1800" kern="1200">
              <a:solidFill>
                <a:srgbClr val="000000"/>
              </a:solidFill>
              <a:latin typeface="Calibri"/>
            </a:defRPr>
          </a:lvl2pPr>
          <a:lvl3pPr marL="914400" algn="l" defTabSz="914400" rtl="0" eaLnBrk="1" latinLnBrk="0" hangingPunct="1">
            <a:defRPr sz="1800" kern="1200">
              <a:solidFill>
                <a:srgbClr val="000000"/>
              </a:solidFill>
              <a:latin typeface="Calibri"/>
            </a:defRPr>
          </a:lvl3pPr>
          <a:lvl4pPr marL="1371600" algn="l" defTabSz="914400" rtl="0" eaLnBrk="1" latinLnBrk="0" hangingPunct="1">
            <a:defRPr sz="1800" kern="1200">
              <a:solidFill>
                <a:srgbClr val="000000"/>
              </a:solidFill>
              <a:latin typeface="Calibri"/>
            </a:defRPr>
          </a:lvl4pPr>
          <a:lvl5pPr marL="1828800" algn="l" defTabSz="914400" rtl="0" eaLnBrk="1" latinLnBrk="0" hangingPunct="1">
            <a:defRPr sz="1800" kern="1200">
              <a:solidFill>
                <a:srgbClr val="000000"/>
              </a:solidFill>
              <a:latin typeface="Calibri"/>
            </a:defRPr>
          </a:lvl5pPr>
          <a:lvl6pPr marL="2286000" algn="l" defTabSz="914400" rtl="0" eaLnBrk="1" latinLnBrk="0" hangingPunct="1">
            <a:defRPr sz="1800" kern="1200">
              <a:solidFill>
                <a:srgbClr val="000000"/>
              </a:solidFill>
              <a:latin typeface="Calibri"/>
            </a:defRPr>
          </a:lvl6pPr>
          <a:lvl7pPr marL="2743200" algn="l" defTabSz="914400" rtl="0" eaLnBrk="1" latinLnBrk="0" hangingPunct="1">
            <a:defRPr sz="1800" kern="1200">
              <a:solidFill>
                <a:srgbClr val="000000"/>
              </a:solidFill>
              <a:latin typeface="Calibri"/>
            </a:defRPr>
          </a:lvl7pPr>
          <a:lvl8pPr marL="3200400" algn="l" defTabSz="914400" rtl="0" eaLnBrk="1" latinLnBrk="0" hangingPunct="1">
            <a:defRPr sz="1800" kern="1200">
              <a:solidFill>
                <a:srgbClr val="000000"/>
              </a:solidFill>
              <a:latin typeface="Calibri"/>
            </a:defRPr>
          </a:lvl8pPr>
          <a:lvl9pPr marL="3657600" algn="l" defTabSz="914400" rtl="0" eaLnBrk="1" latinLnBrk="0" hangingPunct="1">
            <a:defRPr sz="1800" kern="1200">
              <a:solidFill>
                <a:srgbClr val="000000"/>
              </a:solidFill>
              <a:latin typeface="Calibri"/>
            </a:defRPr>
          </a:lvl9pPr>
        </a:lstStyle>
        <a:p>
          <a:pPr algn="ctr"/>
          <a:r>
            <a:rPr lang="en-US" sz="4000" b="1">
              <a:solidFill>
                <a:srgbClr val="226871"/>
              </a:solidFill>
            </a:rPr>
            <a:t>GESTIONES</a:t>
          </a:r>
          <a:r>
            <a:rPr lang="en-US" sz="2400" b="1">
              <a:solidFill>
                <a:prstClr val="black"/>
              </a:solidFill>
            </a:rPr>
            <a:t> </a:t>
          </a:r>
          <a:r>
            <a:rPr lang="en-US" sz="4000" b="1">
              <a:solidFill>
                <a:srgbClr val="226871"/>
              </a:solidFill>
            </a:rPr>
            <a:t>PRODUCTIVAS GANADERAS:</a:t>
          </a:r>
        </a:p>
        <a:p>
          <a:pPr algn="ctr"/>
          <a:r>
            <a:rPr lang="en-US" sz="4000" b="1">
              <a:solidFill>
                <a:srgbClr val="226871"/>
              </a:solidFill>
            </a:rPr>
            <a:t>Relevamiento </a:t>
          </a:r>
          <a:endParaRPr lang="es-AR" sz="4000" b="1">
            <a:solidFill>
              <a:srgbClr val="22687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2794000</xdr:colOff>
      <xdr:row>1</xdr:row>
      <xdr:rowOff>42333</xdr:rowOff>
    </xdr:from>
    <xdr:to>
      <xdr:col>1</xdr:col>
      <xdr:colOff>4277328</xdr:colOff>
      <xdr:row>9</xdr:row>
      <xdr:rowOff>160408</xdr:rowOff>
    </xdr:to>
    <xdr:pic>
      <xdr:nvPicPr>
        <xdr:cNvPr id="2" name="Imagen 1">
          <a:extLst>
            <a:ext uri="{FF2B5EF4-FFF2-40B4-BE49-F238E27FC236}">
              <a16:creationId xmlns:a16="http://schemas.microsoft.com/office/drawing/2014/main" id="{39A9F1D6-EBAB-4934-8355-4F2FD43AA57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47" t="11258" r="72461" b="8647"/>
        <a:stretch/>
      </xdr:blipFill>
      <xdr:spPr>
        <a:xfrm>
          <a:off x="2794000" y="42333"/>
          <a:ext cx="1483328" cy="1591275"/>
        </a:xfrm>
        <a:prstGeom prst="rect">
          <a:avLst/>
        </a:prstGeom>
      </xdr:spPr>
    </xdr:pic>
    <xdr:clientData/>
  </xdr:twoCellAnchor>
  <xdr:twoCellAnchor>
    <xdr:from>
      <xdr:col>1</xdr:col>
      <xdr:colOff>2704040</xdr:colOff>
      <xdr:row>2</xdr:row>
      <xdr:rowOff>15875</xdr:rowOff>
    </xdr:from>
    <xdr:to>
      <xdr:col>13</xdr:col>
      <xdr:colOff>116415</xdr:colOff>
      <xdr:row>9</xdr:row>
      <xdr:rowOff>26974</xdr:rowOff>
    </xdr:to>
    <xdr:sp macro="" textlink="">
      <xdr:nvSpPr>
        <xdr:cNvPr id="3" name="CuadroTexto 8">
          <a:extLst>
            <a:ext uri="{FF2B5EF4-FFF2-40B4-BE49-F238E27FC236}">
              <a16:creationId xmlns:a16="http://schemas.microsoft.com/office/drawing/2014/main" id="{72BAC11A-21B9-40CD-8DC8-A68A061F22B8}"/>
            </a:ext>
          </a:extLst>
        </xdr:cNvPr>
        <xdr:cNvSpPr txBox="1"/>
      </xdr:nvSpPr>
      <xdr:spPr>
        <a:xfrm>
          <a:off x="2704040" y="200025"/>
          <a:ext cx="17611725" cy="1300149"/>
        </a:xfrm>
        <a:prstGeom prst="rect">
          <a:avLst/>
        </a:prstGeom>
        <a:noFill/>
      </xdr:spPr>
      <xdr:txBody>
        <a:bodyPr wrap="square" rtlCol="0">
          <a:spAutoFit/>
        </a:bodyPr>
        <a:lstStyle>
          <a:defPPr>
            <a:defRPr lang="es-AR"/>
          </a:defPPr>
          <a:lvl1pPr marL="0" algn="l" defTabSz="914400" rtl="0" eaLnBrk="1" latinLnBrk="0" hangingPunct="1">
            <a:defRPr sz="1800" kern="1200">
              <a:solidFill>
                <a:srgbClr val="000000"/>
              </a:solidFill>
              <a:latin typeface="Calibri"/>
            </a:defRPr>
          </a:lvl1pPr>
          <a:lvl2pPr marL="457200" algn="l" defTabSz="914400" rtl="0" eaLnBrk="1" latinLnBrk="0" hangingPunct="1">
            <a:defRPr sz="1800" kern="1200">
              <a:solidFill>
                <a:srgbClr val="000000"/>
              </a:solidFill>
              <a:latin typeface="Calibri"/>
            </a:defRPr>
          </a:lvl2pPr>
          <a:lvl3pPr marL="914400" algn="l" defTabSz="914400" rtl="0" eaLnBrk="1" latinLnBrk="0" hangingPunct="1">
            <a:defRPr sz="1800" kern="1200">
              <a:solidFill>
                <a:srgbClr val="000000"/>
              </a:solidFill>
              <a:latin typeface="Calibri"/>
            </a:defRPr>
          </a:lvl3pPr>
          <a:lvl4pPr marL="1371600" algn="l" defTabSz="914400" rtl="0" eaLnBrk="1" latinLnBrk="0" hangingPunct="1">
            <a:defRPr sz="1800" kern="1200">
              <a:solidFill>
                <a:srgbClr val="000000"/>
              </a:solidFill>
              <a:latin typeface="Calibri"/>
            </a:defRPr>
          </a:lvl4pPr>
          <a:lvl5pPr marL="1828800" algn="l" defTabSz="914400" rtl="0" eaLnBrk="1" latinLnBrk="0" hangingPunct="1">
            <a:defRPr sz="1800" kern="1200">
              <a:solidFill>
                <a:srgbClr val="000000"/>
              </a:solidFill>
              <a:latin typeface="Calibri"/>
            </a:defRPr>
          </a:lvl5pPr>
          <a:lvl6pPr marL="2286000" algn="l" defTabSz="914400" rtl="0" eaLnBrk="1" latinLnBrk="0" hangingPunct="1">
            <a:defRPr sz="1800" kern="1200">
              <a:solidFill>
                <a:srgbClr val="000000"/>
              </a:solidFill>
              <a:latin typeface="Calibri"/>
            </a:defRPr>
          </a:lvl6pPr>
          <a:lvl7pPr marL="2743200" algn="l" defTabSz="914400" rtl="0" eaLnBrk="1" latinLnBrk="0" hangingPunct="1">
            <a:defRPr sz="1800" kern="1200">
              <a:solidFill>
                <a:srgbClr val="000000"/>
              </a:solidFill>
              <a:latin typeface="Calibri"/>
            </a:defRPr>
          </a:lvl7pPr>
          <a:lvl8pPr marL="3200400" algn="l" defTabSz="914400" rtl="0" eaLnBrk="1" latinLnBrk="0" hangingPunct="1">
            <a:defRPr sz="1800" kern="1200">
              <a:solidFill>
                <a:srgbClr val="000000"/>
              </a:solidFill>
              <a:latin typeface="Calibri"/>
            </a:defRPr>
          </a:lvl8pPr>
          <a:lvl9pPr marL="3657600" algn="l" defTabSz="914400" rtl="0" eaLnBrk="1" latinLnBrk="0" hangingPunct="1">
            <a:defRPr sz="1800" kern="1200">
              <a:solidFill>
                <a:srgbClr val="000000"/>
              </a:solidFill>
              <a:latin typeface="Calibri"/>
            </a:defRPr>
          </a:lvl9pPr>
        </a:lstStyle>
        <a:p>
          <a:pPr algn="ctr"/>
          <a:r>
            <a:rPr lang="en-US" sz="4000" b="1">
              <a:solidFill>
                <a:srgbClr val="226871"/>
              </a:solidFill>
            </a:rPr>
            <a:t>GESTIONES</a:t>
          </a:r>
          <a:r>
            <a:rPr lang="en-US" sz="2400" b="1">
              <a:solidFill>
                <a:prstClr val="black"/>
              </a:solidFill>
            </a:rPr>
            <a:t> </a:t>
          </a:r>
          <a:r>
            <a:rPr lang="en-US" sz="4000" b="1">
              <a:solidFill>
                <a:srgbClr val="226871"/>
              </a:solidFill>
            </a:rPr>
            <a:t>PRODUCTIVAS GANADERAS:</a:t>
          </a:r>
        </a:p>
        <a:p>
          <a:pPr algn="ctr"/>
          <a:r>
            <a:rPr lang="en-US" sz="4000" b="1">
              <a:solidFill>
                <a:srgbClr val="226871"/>
              </a:solidFill>
            </a:rPr>
            <a:t>Relevamiento </a:t>
          </a:r>
          <a:endParaRPr lang="es-AR" sz="4000" b="1">
            <a:solidFill>
              <a:srgbClr val="226871"/>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4652\AppData\Roaming\Microsoft\Excel\beta_gpg_23%20(version%201).xlsb" TargetMode="External"/><Relationship Id="rId1" Type="http://schemas.openxmlformats.org/officeDocument/2006/relationships/externalLinkPath" Target="file:///C:\Users\34652\AppData\Roaming\Microsoft\Excel\beta_gpg_23%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Planilla"/>
      <sheetName val="Grupos"/>
      <sheetName val="Info_Ges98"/>
      <sheetName val="Consolidado"/>
      <sheetName val="Datos"/>
      <sheetName val="beta_gpg_23 (version 1)"/>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9BA74EB4-5215-43DD-A818-AD48F4292537}" name="Tabla47" displayName="Tabla47" ref="A1:A21" totalsRowShown="0">
  <autoFilter ref="A1:A21" xr:uid="{CBA63E17-58A4-45CE-85BC-295455C24B54}"/>
  <tableColumns count="1">
    <tableColumn id="1" xr3:uid="{6AA9ABDC-E9F3-4A17-8259-BCBBF26D1824}" name="Columna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CF90FDE-6341-4672-ABAE-F4AEBFF7A9E3}" name="Tabla60" displayName="Tabla60" ref="N1:N20" totalsRowShown="0">
  <autoFilter ref="N1:N20" xr:uid="{CE95BAAF-2723-4975-8FD3-76B74B3A3AF2}"/>
  <tableColumns count="1">
    <tableColumn id="1" xr3:uid="{138049D2-2337-4C1B-99AA-97C3D4FFBC55}" name="Columna1"/>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8BF396D3-8DC4-4A4C-8D2F-C6FD39D8ED43}" name="NECOCHEA_QUEQUEN" displayName="NECOCHEA_QUEQUEN" ref="CZ1:CZ13" totalsRowShown="0" headerRowDxfId="474" headerRowBorderDxfId="473" tableBorderDxfId="472">
  <autoFilter ref="CZ1:CZ13" xr:uid="{8BF396D3-8DC4-4A4C-8D2F-C6FD39D8ED43}"/>
  <tableColumns count="1">
    <tableColumn id="1" xr3:uid="{2FEBF10E-DDCB-4473-A936-89F126210B15}" name="NECOCHEA_QUEQUEN"/>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AAE8F429-0DFB-4F6D-8867-F5168BC40536}" name="QUEQUEN_SALADO" displayName="QUEQUEN_SALADO" ref="DA1:DA12" totalsRowShown="0" headerRowDxfId="471" headerRowBorderDxfId="470" tableBorderDxfId="469">
  <autoFilter ref="DA1:DA12" xr:uid="{AAE8F429-0DFB-4F6D-8867-F5168BC40536}"/>
  <tableColumns count="1">
    <tableColumn id="1" xr3:uid="{CB4A98B5-118F-463C-B2E4-23B668D545F9}" name="QUEQUEN_SALADO"/>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1A22DCDE-5B34-4970-954A-3B841CB89E1C}" name="SAN_CAYETANO_TRES_ARROYOS" displayName="SAN_CAYETANO_TRES_ARROYOS" ref="DB1:DB11" totalsRowShown="0" headerRowDxfId="468" headerRowBorderDxfId="467" tableBorderDxfId="466">
  <autoFilter ref="DB1:DB11" xr:uid="{1A22DCDE-5B34-4970-954A-3B841CB89E1C}"/>
  <tableColumns count="1">
    <tableColumn id="1" xr3:uid="{8F41DF94-DB36-474B-916C-993F18EDE506}" name="SAN_CAYETANO_TRES_ARROYO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7162CA19-9252-4E1B-8E09-FA1DA8FA2FBF}" name="SAN_FRANCISCO_DE_BELLOCQ" displayName="SAN_FRANCISCO_DE_BELLOCQ" ref="DC1:DC8" totalsRowShown="0" headerRowDxfId="465" headerRowBorderDxfId="464" tableBorderDxfId="463">
  <autoFilter ref="DC1:DC8" xr:uid="{7162CA19-9252-4E1B-8E09-FA1DA8FA2FBF}"/>
  <tableColumns count="1">
    <tableColumn id="1" xr3:uid="{CD802BB7-3BB3-40CC-871D-C5429196F385}" name="SAN_FRANCISCO_DE_BELLOCQ"/>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415A9FC-BF2D-4F3A-B517-50C2C9EFCF8D}" name="SAN_MANUEL" displayName="SAN_MANUEL" ref="DD1:DD12" totalsRowShown="0" headerRowDxfId="462" headerRowBorderDxfId="461" tableBorderDxfId="460">
  <autoFilter ref="DD1:DD12" xr:uid="{8415A9FC-BF2D-4F3A-B517-50C2C9EFCF8D}"/>
  <tableColumns count="1">
    <tableColumn id="1" xr3:uid="{19B6D4A7-80F7-496A-A66D-D253D2E306E9}" name="SAN_MANUEL"/>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FA6BD996-B491-4EF1-BCE9-71AE3A333CF0}" name="TAMBERO_MAR_Y_SIERRA" displayName="TAMBERO_MAR_Y_SIERRA" ref="DE1:DE13" totalsRowShown="0" headerRowDxfId="459" headerRowBorderDxfId="458" tableBorderDxfId="457">
  <autoFilter ref="DE1:DE13" xr:uid="{FA6BD996-B491-4EF1-BCE9-71AE3A333CF0}"/>
  <tableColumns count="1">
    <tableColumn id="1" xr3:uid="{1412C639-E2D6-43E2-B21F-AA8B9F18C86E}" name="TAMBERO_MAR_Y_SIERRA"/>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7E234487-0529-450C-9B72-66C19561DF69}" name="TANDIL" displayName="TANDIL" ref="DF1:DF9" totalsRowShown="0" headerRowDxfId="456" headerRowBorderDxfId="455" tableBorderDxfId="454">
  <autoFilter ref="DF1:DF9" xr:uid="{7E234487-0529-450C-9B72-66C19561DF69}"/>
  <tableColumns count="1">
    <tableColumn id="1" xr3:uid="{F925CD70-6D1E-478E-9FFA-B8A7DA598AD3}" name="TANDIL"/>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B1703555-A644-4B71-B176-D3A22A34A537}" name="TRES_ARROYOS" displayName="TRES_ARROYOS" ref="DG1:DG11" totalsRowShown="0" headerRowDxfId="453" headerRowBorderDxfId="452" tableBorderDxfId="451">
  <autoFilter ref="DG1:DG11" xr:uid="{B1703555-A644-4B71-B176-D3A22A34A537}"/>
  <tableColumns count="1">
    <tableColumn id="1" xr3:uid="{1BCBF61F-F210-41F1-ACB8-58A0823EB5ED}" name="TRES_ARROYO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34640318-19F5-433C-8F72-8D8047F21C03}" name="ZONA_4_LECHERA" displayName="ZONA_4_LECHERA" ref="DH1:DH11" totalsRowShown="0" headerRowDxfId="450" headerRowBorderDxfId="449" tableBorderDxfId="448">
  <autoFilter ref="DH1:DH11" xr:uid="{34640318-19F5-433C-8F72-8D8047F21C03}"/>
  <tableColumns count="1">
    <tableColumn id="1" xr3:uid="{968AE490-B632-4652-B98E-4E7C1127C40F}" name="ZONA_4_LECHERA"/>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94ACD9AB-CFF4-447B-8B78-962A61CEEC23}" name="ALBERDI" displayName="ALBERDI" ref="DI1:DI9" totalsRowShown="0" headerRowDxfId="447" headerRowBorderDxfId="446" tableBorderDxfId="445">
  <autoFilter ref="DI1:DI9" xr:uid="{94ACD9AB-CFF4-447B-8B78-962A61CEEC23}"/>
  <tableColumns count="1">
    <tableColumn id="1" xr3:uid="{1F3AEFFB-880A-4AAD-8771-306E98A6AD64}" name="ALBERDI"/>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FE87B10F-6F70-4EC4-98F3-69BDCAB529EE}" name="Tabla59" displayName="Tabla59" ref="M1:M11" totalsRowShown="0">
  <autoFilter ref="M1:M11" xr:uid="{B6D70664-BE5F-4DBC-A61D-02F5C5F0A656}"/>
  <tableColumns count="1">
    <tableColumn id="1" xr3:uid="{7E6D3A96-AB88-492F-9A3F-A770A9518656}" name="Columna1"/>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A5A06F9E-6DCC-4E5C-96CE-200CF15BB3CC}" name="ALBERT_PLA" displayName="ALBERT_PLA" ref="DJ1:DJ10" totalsRowShown="0" headerRowDxfId="444" headerRowBorderDxfId="443" tableBorderDxfId="442">
  <autoFilter ref="DJ1:DJ10" xr:uid="{A5A06F9E-6DCC-4E5C-96CE-200CF15BB3CC}"/>
  <tableColumns count="1">
    <tableColumn id="1" xr3:uid="{2D404C9E-5475-4C30-AFF9-35EF9473A4AA}" name="ALBERT_PLA"/>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C64722A-7657-478B-B245-B7627B6CF3C3}" name="ARROYO_DEL_MEDIO" displayName="ARROYO_DEL_MEDIO" ref="DK1:DK15" totalsRowShown="0" headerRowDxfId="441" headerRowBorderDxfId="440" tableBorderDxfId="439">
  <autoFilter ref="DK1:DK15" xr:uid="{8C64722A-7657-478B-B245-B7627B6CF3C3}"/>
  <tableColumns count="1">
    <tableColumn id="1" xr3:uid="{FA913FF2-2559-4D2C-B06F-B69156DA05E1}" name="ARROYO_DEL_MEDIO"/>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62EBD21-C69C-4A63-90E8-BAC44FD0F49C}" name="BRAGADO" displayName="BRAGADO" ref="DL1:DL9" totalsRowShown="0" headerRowDxfId="438" headerRowBorderDxfId="437" tableBorderDxfId="436">
  <autoFilter ref="DL1:DL9" xr:uid="{162EBD21-C69C-4A63-90E8-BAC44FD0F49C}"/>
  <tableColumns count="1">
    <tableColumn id="1" xr3:uid="{921E1106-2D1F-4D88-8AE9-ADBD70E2EDB7}" name="BRAGADO"/>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4219C81F-099E-440C-BEBE-709831EE08D7}" name="PERGAMINO" displayName="PERGAMINO" ref="DM1:DM12" totalsRowShown="0" headerRowDxfId="435" headerRowBorderDxfId="434" tableBorderDxfId="433">
  <autoFilter ref="DM1:DM12" xr:uid="{4219C81F-099E-440C-BEBE-709831EE08D7}"/>
  <tableColumns count="1">
    <tableColumn id="1" xr3:uid="{5BBE6BB3-8D4F-453F-B541-BD0C8F646B08}" name="PERGAMINO"/>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C1EFCC00-4C8D-4CD5-BD0F-847BB19F42C7}" name="SALTO" displayName="SALTO" ref="DN1:DN12" totalsRowShown="0" headerRowDxfId="432" headerRowBorderDxfId="431" tableBorderDxfId="430">
  <autoFilter ref="DN1:DN12" xr:uid="{C1EFCC00-4C8D-4CD5-BD0F-847BB19F42C7}"/>
  <tableColumns count="1">
    <tableColumn id="1" xr3:uid="{7C8BE201-63E8-4A26-96C1-C1328944F932}" name="SALTO"/>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50EEA3D7-DF95-4554-8976-D68B48B74E40}" name="SAN_ANTONIO_DE_ARECO" displayName="SAN_ANTONIO_DE_ARECO" ref="DO1:DO10" totalsRowShown="0" headerRowDxfId="429" headerRowBorderDxfId="428" tableBorderDxfId="427">
  <autoFilter ref="DO1:DO10" xr:uid="{50EEA3D7-DF95-4554-8976-D68B48B74E40}"/>
  <tableColumns count="1">
    <tableColumn id="1" xr3:uid="{CAF34411-3C72-4712-A0D1-75DA4FD7C4F9}" name="SAN_ANTONIO_DE_ARECO"/>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5BB63D46-119E-4DE2-8745-8E322F0D0F7D}" name="SAN_PEDRO_VILLA_LIA" displayName="SAN_PEDRO_VILLA_LIA" ref="DP1:DP13" totalsRowShown="0" headerRowDxfId="426" headerRowBorderDxfId="425" tableBorderDxfId="424">
  <autoFilter ref="DP1:DP13" xr:uid="{5BB63D46-119E-4DE2-8745-8E322F0D0F7D}"/>
  <tableColumns count="1">
    <tableColumn id="1" xr3:uid="{F02A75C9-1A3D-44A8-A189-745FA6EC101E}" name="SAN_PEDRO_VILLA_LIA"/>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13B0F1E7-4534-4BA6-A9F2-6EFF5FDED940}" name="SEGUI_LA_ORIENTAL" displayName="SEGUI_LA_ORIENTAL" ref="DQ1:DQ11" totalsRowShown="0" headerRowDxfId="423" headerRowBorderDxfId="422" tableBorderDxfId="421">
  <autoFilter ref="DQ1:DQ11" xr:uid="{13B0F1E7-4534-4BA6-A9F2-6EFF5FDED940}"/>
  <tableColumns count="1">
    <tableColumn id="1" xr3:uid="{2BF35772-E49D-4318-8267-2249B6047369}" name="SEGUI_LA_ORIENTAL"/>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E33B0A17-237A-4D2D-B051-BFD24D9C894D}" name="GIDAG" displayName="GIDAG" ref="DR1:DR14" totalsRowShown="0" headerRowDxfId="420">
  <autoFilter ref="DR1:DR14" xr:uid="{E33B0A17-237A-4D2D-B051-BFD24D9C894D}"/>
  <tableColumns count="1">
    <tableColumn id="1" xr3:uid="{23580C8B-0AA0-4877-817C-532C02FAE044}" name="GIDAG"/>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BE6E74D8-ED22-4EE1-8E4F-FFAA2B934983}" name="ANTA" displayName="ANTA" ref="DS1:DS14" totalsRowShown="0" headerRowDxfId="419" headerRowBorderDxfId="418" tableBorderDxfId="417">
  <autoFilter ref="DS1:DS14" xr:uid="{BE6E74D8-ED22-4EE1-8E4F-FFAA2B934983}"/>
  <tableColumns count="1">
    <tableColumn id="1" xr3:uid="{EFF9EE54-0F32-4289-A0E3-840E89BEA146}" name="ANTA"/>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373BB17B-EB2A-442F-AFA3-8A90AD25FADC}" name="Tabla58" displayName="Tabla58" ref="L1:L7" totalsRowShown="0">
  <autoFilter ref="L1:L7" xr:uid="{CBD1683F-00F7-481B-98E3-3FFF82C6E42B}"/>
  <tableColumns count="1">
    <tableColumn id="1" xr3:uid="{32D07E9E-6E5C-4E77-8205-679AE744910A}" name="Columna1"/>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48604CDA-F8B4-4D44-9F58-D5D9D8A70672}" name="BERMEJO" displayName="BERMEJO" ref="DT1:DT13" totalsRowShown="0" headerRowDxfId="416" headerRowBorderDxfId="415" tableBorderDxfId="414">
  <autoFilter ref="DT1:DT13" xr:uid="{48604CDA-F8B4-4D44-9F58-D5D9D8A70672}"/>
  <tableColumns count="1">
    <tableColumn id="1" xr3:uid="{F8599351-BF3C-44D6-B9C3-BFA60A2FF4D0}" name="BERMEJO"/>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BBD83D65-E6ED-4512-A377-2FDF702F6F31}" name="CAÑAVERALES_DE_TUCUMAN" displayName="CAÑAVERALES_DE_TUCUMAN" ref="DU1:DU12" totalsRowShown="0" headerRowDxfId="413" headerRowBorderDxfId="412" tableBorderDxfId="411">
  <autoFilter ref="DU1:DU12" xr:uid="{BBD83D65-E6ED-4512-A377-2FDF702F6F31}"/>
  <tableColumns count="1">
    <tableColumn id="1" xr3:uid="{091F0CB1-7244-4682-89D6-D8058732D8E3}" name="CAÑAVERALES_DE_TUCUMAN"/>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354E8CBB-5F04-41D4-9D4E-5D75BD14A827}" name="EL_PALOMAR" displayName="EL_PALOMAR" ref="DV1:DV13" totalsRowShown="0" headerRowDxfId="410" headerRowBorderDxfId="409" tableBorderDxfId="408">
  <autoFilter ref="DV1:DV13" xr:uid="{354E8CBB-5F04-41D4-9D4E-5D75BD14A827}"/>
  <tableColumns count="1">
    <tableColumn id="1" xr3:uid="{5052146F-B7B2-42E6-BFBF-A208EC59FFF5}" name="EL_PALOMAR"/>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8B50C4E1-D0AF-4701-9376-168F354F987F}" name="EL_RODEO" displayName="EL_RODEO" ref="DW1:DW11" totalsRowShown="0" headerRowDxfId="407" headerRowBorderDxfId="406" tableBorderDxfId="405">
  <autoFilter ref="DW1:DW11" xr:uid="{8B50C4E1-D0AF-4701-9376-168F354F987F}"/>
  <tableColumns count="1">
    <tableColumn id="1" xr3:uid="{A25C3593-A15A-4CA9-AB4E-64FD88084992}" name="EL_RODEO"/>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3BA2867B-33B2-40F8-97EF-71844A7BDC00}" name="LA_COCHA" displayName="LA_COCHA" ref="DX1:DX9" totalsRowShown="0" headerRowDxfId="404" headerRowBorderDxfId="403" tableBorderDxfId="402">
  <autoFilter ref="DX1:DX9" xr:uid="{3BA2867B-33B2-40F8-97EF-71844A7BDC00}"/>
  <tableColumns count="1">
    <tableColumn id="1" xr3:uid="{BD377D34-3452-4517-864A-2F15B0F8AEFC}" name="LA_COCHA"/>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EF579F68-F8B7-48CA-8689-0A4C2B4B37C5}" name="LAS_MARAVILLAS" displayName="LAS_MARAVILLAS" ref="DY1:DY9" totalsRowShown="0" headerRowDxfId="401" headerRowBorderDxfId="400" tableBorderDxfId="399">
  <autoFilter ref="DY1:DY9" xr:uid="{EF579F68-F8B7-48CA-8689-0A4C2B4B37C5}"/>
  <tableColumns count="1">
    <tableColumn id="1" xr3:uid="{2A57B0CC-BD30-44A5-AFCA-6A1A98A37BBF}" name="LAS_MARAVILLAS"/>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AEDE91AA-BCFD-4150-80BE-8E34955057DD}" name="LOS_ALGARROBOS" displayName="LOS_ALGARROBOS" ref="DZ1:DZ13" totalsRowShown="0" headerRowDxfId="398" headerRowBorderDxfId="397" tableBorderDxfId="396">
  <autoFilter ref="DZ1:DZ13" xr:uid="{AEDE91AA-BCFD-4150-80BE-8E34955057DD}"/>
  <tableColumns count="1">
    <tableColumn id="1" xr3:uid="{EF306F60-7262-41E4-B59E-348ECAC3EC08}" name="LOS_ALGARROBOS"/>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730804CB-D4CB-4684-B24F-3879F3338B24}" name="SAN_PATRICIO" displayName="SAN_PATRICIO" ref="EA1:EA14" totalsRowShown="0" headerRowDxfId="395" headerRowBorderDxfId="394" tableBorderDxfId="393">
  <autoFilter ref="EA1:EA14" xr:uid="{730804CB-D4CB-4684-B24F-3879F3338B24}"/>
  <tableColumns count="1">
    <tableColumn id="1" xr3:uid="{8D36B02F-A22B-4AD8-A5B8-5125DB39366B}" name="SAN_PATRICIO"/>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E6B97CA5-66A5-4847-9780-CCF26717E90D}" name="YUNGAS" displayName="YUNGAS" ref="EB1:EB12" totalsRowShown="0" headerRowDxfId="392" headerRowBorderDxfId="391" tableBorderDxfId="390">
  <autoFilter ref="EB1:EB12" xr:uid="{E6B97CA5-66A5-4847-9780-CCF26717E90D}"/>
  <tableColumns count="1">
    <tableColumn id="1" xr3:uid="{7FC3C3BE-1107-4995-9880-76BCCA35CBAF}" name="YUNGA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565412F9-EA13-4D4B-9770-6A0B140232FE}" name="CUÑA_BOSCOSA" displayName="CUÑA_BOSCOSA" ref="EC1:EC12" totalsRowShown="0" headerRowDxfId="389" headerRowBorderDxfId="388" tableBorderDxfId="387">
  <autoFilter ref="EC1:EC12" xr:uid="{565412F9-EA13-4D4B-9770-6A0B140232FE}"/>
  <tableColumns count="1">
    <tableColumn id="1" xr3:uid="{2DE0D9A7-5C3D-4C2F-BA09-2B9CB54B5EE7}" name="CUÑA_BOSCOSA"/>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D459D383-F349-46D4-AF18-7974DBAB81AA}" name="Tabla57" displayName="Tabla57" ref="K1:K13" totalsRowShown="0">
  <autoFilter ref="K1:K13" xr:uid="{A73A8D0A-99BD-495C-83F3-FB02AB801183}"/>
  <tableColumns count="1">
    <tableColumn id="1" xr3:uid="{04334D8C-0513-46A7-8BA9-46278A7400A3}" name="Columna1"/>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E2CF998F-D8C8-4347-BC31-5006A3E7C773}" name="MARGARITA_CAMPO_ALEMAN" displayName="MARGARITA_CAMPO_ALEMAN" ref="ED1:ED8" totalsRowShown="0" headerRowDxfId="386" headerRowBorderDxfId="385" tableBorderDxfId="384">
  <autoFilter ref="ED1:ED8" xr:uid="{E2CF998F-D8C8-4347-BC31-5006A3E7C773}"/>
  <tableColumns count="1">
    <tableColumn id="1" xr3:uid="{77EC8B29-C2CF-410F-8AD9-01ABC043227C}" name="MARGARITA_CAMPO_ALEMAN"/>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DB9CACE5-CE4C-4753-9001-499917A82528}" name="RAMAYON" displayName="RAMAYON" ref="EE1:EE10" totalsRowShown="0" headerRowDxfId="383" headerRowBorderDxfId="382" tableBorderDxfId="381">
  <autoFilter ref="EE1:EE10" xr:uid="{DB9CACE5-CE4C-4753-9001-499917A82528}"/>
  <tableColumns count="1">
    <tableColumn id="1" xr3:uid="{D6286D47-A547-4F9F-ADD1-478A12B1A7CC}" name="RAMAYON"/>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090E8016-3523-4C1A-B520-AE9D69B73B66}" name="SAN_CRISTOBAL_LA_LUCILA" displayName="SAN_CRISTOBAL_LA_LUCILA" ref="EF1:EF10" totalsRowShown="0" headerRowDxfId="380" headerRowBorderDxfId="379" tableBorderDxfId="378">
  <autoFilter ref="EF1:EF10" xr:uid="{090E8016-3523-4C1A-B520-AE9D69B73B66}"/>
  <tableColumns count="1">
    <tableColumn id="1" xr3:uid="{1FF4C185-FA00-4E41-8067-8A03F6BEBE41}" name="SAN_CRISTOBAL_LA_LUCILA"/>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0606F545-BAE0-42DE-9B5A-F45F77EFDC4F}" name="VILLA_OCAMPO" displayName="VILLA_OCAMPO" ref="EG1:EG10" totalsRowShown="0" headerRowDxfId="377" headerRowBorderDxfId="376" tableBorderDxfId="375">
  <autoFilter ref="EG1:EG10" xr:uid="{0606F545-BAE0-42DE-9B5A-F45F77EFDC4F}"/>
  <tableColumns count="1">
    <tableColumn id="1" xr3:uid="{0E97AF8E-8EF7-4059-9C4C-60ECB73E3CDA}" name="VILLA_OCAMPO"/>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D11F9504-0C36-45B1-ADD2-831B68B102E2}" name="VILLA_ANA_ARANDU" displayName="VILLA_ANA_ARANDU" ref="EH1:EH11" totalsRowShown="0" headerRowDxfId="374">
  <autoFilter ref="EH1:EH11" xr:uid="{D11F9504-0C36-45B1-ADD2-831B68B102E2}"/>
  <tableColumns count="1">
    <tableColumn id="1" xr3:uid="{7BBFAD96-6D46-4985-8446-C6A69F5D1823}" name="VILLA_ANA_ARANDU"/>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FFD70E47-E569-4A00-BEC1-A0C13C03C72C}" name="AMERICA" displayName="AMERICA" ref="EI1:EI13" totalsRowShown="0" headerRowDxfId="373" headerRowBorderDxfId="372" tableBorderDxfId="371">
  <autoFilter ref="EI1:EI13" xr:uid="{FFD70E47-E569-4A00-BEC1-A0C13C03C72C}"/>
  <tableColumns count="1">
    <tableColumn id="1" xr3:uid="{C86D8D0D-A522-4D8D-B3E8-548D3ED81B10}" name="AMERICA"/>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0F8523E9-ABE8-4B3A-A906-E6C6F32FD5DB}" name="AMERICA_II" displayName="AMERICA_II" ref="EJ1:EJ11" totalsRowShown="0" headerRowDxfId="370" headerRowBorderDxfId="369" tableBorderDxfId="368">
  <autoFilter ref="EJ1:EJ11" xr:uid="{0F8523E9-ABE8-4B3A-A906-E6C6F32FD5DB}"/>
  <tableColumns count="1">
    <tableColumn id="1" xr3:uid="{23999BD9-503D-4C3D-B113-E96492C3B6A9}" name="AMERICA_II"/>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4D7BFA51-2F1E-4367-B65A-FB240FCEBBA0}" name="AMERICA_LECHERO" displayName="AMERICA_LECHERO" ref="EK1:EK12" totalsRowShown="0" headerRowDxfId="367" headerRowBorderDxfId="366" tableBorderDxfId="365">
  <autoFilter ref="EK1:EK12" xr:uid="{4D7BFA51-2F1E-4367-B65A-FB240FCEBBA0}"/>
  <tableColumns count="1">
    <tableColumn id="1" xr3:uid="{3385A09C-0696-4C7F-8DB5-65F1B939F252}" name="AMERICA_LECHERO"/>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DAA96007-0D87-4E8D-A894-4256CBCDD19A}" name="ATREUCO" displayName="ATREUCO" ref="EL1:EL11" totalsRowShown="0" headerRowDxfId="364" headerRowBorderDxfId="363" tableBorderDxfId="362">
  <autoFilter ref="EL1:EL11" xr:uid="{DAA96007-0D87-4E8D-A894-4256CBCDD19A}"/>
  <tableColumns count="1">
    <tableColumn id="1" xr3:uid="{B45F21E1-0EED-4279-A5C4-E08D6B8A72F0}" name="ATREUCO"/>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CC368DD4-EDD6-41F3-A6F5-EF6295ADE7E5}" name="CORRALERO" displayName="CORRALERO" ref="EM1:EM6" totalsRowShown="0" headerRowDxfId="361" headerRowBorderDxfId="360" tableBorderDxfId="359">
  <autoFilter ref="EM1:EM6" xr:uid="{CC368DD4-EDD6-41F3-A6F5-EF6295ADE7E5}"/>
  <tableColumns count="1">
    <tableColumn id="1" xr3:uid="{C17EB423-83F0-4CF5-9A01-0E5558DD3FB4}" name="CORRALERO"/>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BFE17B04-35CF-4178-8072-D752C0C0FA6D}" name="Tabla54" displayName="Tabla54" ref="H1:H15" totalsRowShown="0">
  <autoFilter ref="H1:H15" xr:uid="{6C35BC4B-773D-4B04-B8BF-A2E650F23ED1}"/>
  <tableColumns count="1">
    <tableColumn id="1" xr3:uid="{8BD6DC79-A989-4728-BB17-15E9D2F39797}" name="Columna1"/>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CD6D967A-ADCE-4CA6-B299-CC4F6702C8A5}" name="PELLEGRINI_TRES_LOMAS" displayName="PELLEGRINI_TRES_LOMAS" ref="EN1:EN11" totalsRowShown="0" headerRowDxfId="358" headerRowBorderDxfId="357" tableBorderDxfId="356">
  <autoFilter ref="EN1:EN11" xr:uid="{CD6D967A-ADCE-4CA6-B299-CC4F6702C8A5}"/>
  <tableColumns count="1">
    <tableColumn id="1" xr3:uid="{37362630-8A15-4AC1-9186-F0A7A434F62B}" name="PELLEGRINI_TRES_LOMAS"/>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697126FC-F60F-468D-A227-C78E117CA623}" name="PICO_BARON" displayName="PICO_BARON" ref="EO1:EO13" totalsRowShown="0" headerRowDxfId="355" headerRowBorderDxfId="354" tableBorderDxfId="353">
  <autoFilter ref="EO1:EO13" xr:uid="{697126FC-F60F-468D-A227-C78E117CA623}"/>
  <tableColumns count="1">
    <tableColumn id="1" xr3:uid="{A2711CB8-AE1C-4E5B-B2A8-6615A7F42859}" name="PICO_BARON"/>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4D50D194-CDCA-44F2-A0DD-97D792682F37}" name="PICO_QUEMU" displayName="PICO_QUEMU" ref="EP1:EP18" totalsRowShown="0" headerRowDxfId="352" headerRowBorderDxfId="351" tableBorderDxfId="350">
  <autoFilter ref="EP1:EP18" xr:uid="{4D50D194-CDCA-44F2-A0DD-97D792682F37}"/>
  <tableColumns count="1">
    <tableColumn id="1" xr3:uid="{162EF713-83AD-4A99-BBEE-E83E0C6ED000}" name="PICO_QUEMU"/>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8D412614-6862-4B9C-84B4-9FEFA2CA7DE6}" name="QUEMU_CATRILO" displayName="QUEMU_CATRILO" ref="EQ1:EQ11" totalsRowShown="0" headerRowDxfId="349" headerRowBorderDxfId="348" tableBorderDxfId="347">
  <autoFilter ref="EQ1:EQ11" xr:uid="{8D412614-6862-4B9C-84B4-9FEFA2CA7DE6}"/>
  <tableColumns count="1">
    <tableColumn id="1" xr3:uid="{D19AAA91-9049-42D4-8601-A2A5F4D7573E}" name="QUEMU_CATRILO"/>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9DDE7F05-742D-4A53-BEC4-F3AEA933A51A}" name="TRENQUE_LAUQUEN_II" displayName="TRENQUE_LAUQUEN_II" ref="ER1:ER16" totalsRowShown="0" headerRowDxfId="346" headerRowBorderDxfId="345" tableBorderDxfId="344">
  <autoFilter ref="ER1:ER16" xr:uid="{9DDE7F05-742D-4A53-BEC4-F3AEA933A51A}"/>
  <tableColumns count="1">
    <tableColumn id="1" xr3:uid="{5377473C-01FA-4330-9F2C-0B10CD39190A}" name="TRENQUE_LAUQUEN_II"/>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5170C80C-C3C5-43EA-BB1F-EAE1A633D14C}" name="AMEGHINO" displayName="AMEGHINO" ref="ES1:ES14" totalsRowShown="0" headerRowDxfId="343" headerRowBorderDxfId="342" tableBorderDxfId="341">
  <autoFilter ref="ES1:ES14" xr:uid="{5170C80C-C3C5-43EA-BB1F-EAE1A633D14C}"/>
  <tableColumns count="1">
    <tableColumn id="1" xr3:uid="{5652B71F-ADC6-497E-ADA8-C56DC63F00C1}" name="AMEGHINO"/>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B78EB1A6-C05F-4095-973A-A41892864B72}" name="BOLIVAR" displayName="BOLIVAR" ref="ET1:ET9" totalsRowShown="0" headerRowDxfId="340" headerRowBorderDxfId="339" tableBorderDxfId="338">
  <autoFilter ref="ET1:ET9" xr:uid="{B78EB1A6-C05F-4095-973A-A41892864B72}"/>
  <tableColumns count="1">
    <tableColumn id="1" xr3:uid="{588544FF-1106-487E-8068-4B4770B0BFC3}" name="BOLIVAR"/>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4F10D83C-C75F-4E6F-B10D-22CE5E837338}" name="CASARES_9_DE_JULIO" displayName="CASARES_9_DE_JULIO" ref="EU1:EU13" totalsRowShown="0" headerRowDxfId="337" headerRowBorderDxfId="336" tableBorderDxfId="335">
  <autoFilter ref="EU1:EU13" xr:uid="{4F10D83C-C75F-4E6F-B10D-22CE5E837338}"/>
  <tableColumns count="1">
    <tableColumn id="1" xr3:uid="{45B992F1-F188-434E-AD91-3B88D7816F32}" name="CASARES_9_DE_JULIO"/>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9" xr:uid="{4771CE82-6748-4A16-99E2-7E9E23E62F78}" name="GENERAL_PINTO" displayName="GENERAL_PINTO" ref="EV1:EV12" totalsRowShown="0" headerRowDxfId="334" headerRowBorderDxfId="333" tableBorderDxfId="332">
  <autoFilter ref="EV1:EV12" xr:uid="{4771CE82-6748-4A16-99E2-7E9E23E62F78}"/>
  <tableColumns count="1">
    <tableColumn id="1" xr3:uid="{C21774F6-A1F6-4994-AACF-C7E2F7CDAA2D}" name="GENERAL_PINTO"/>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29B094CF-CF5B-470E-9A34-9AD9DDD69C9B}" name="GENERAL_VILLEGAS" displayName="GENERAL_VILLEGAS" ref="EW1:EW12" totalsRowShown="0" headerRowDxfId="331" headerRowBorderDxfId="330" tableBorderDxfId="329">
  <autoFilter ref="EW1:EW12" xr:uid="{29B094CF-CF5B-470E-9A34-9AD9DDD69C9B}"/>
  <tableColumns count="1">
    <tableColumn id="1" xr3:uid="{C8DFA8FD-F398-4658-BD57-E7FB02CFFD4E}" name="GENERAL_VILLEGAS"/>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1CF0CBA0-2BFC-4716-B589-055E8BF4F717}" name="Tabla53" displayName="Tabla53" ref="G1:G13" totalsRowShown="0">
  <autoFilter ref="G1:G13" xr:uid="{2BF7F264-4F7D-458B-B1BF-4ECD56DD7126}"/>
  <tableColumns count="1">
    <tableColumn id="1" xr3:uid="{982DB35C-7053-41B3-9B6C-BF4E4B720091}" name="Columna1"/>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FBD5DDE2-C467-4FDE-B7A0-213D6BE11ED9}" name="GUANACO_LAS_TOSCAS" displayName="GUANACO_LAS_TOSCAS" ref="EX1:EX15" totalsRowShown="0" headerRowDxfId="328" headerRowBorderDxfId="327" tableBorderDxfId="326">
  <autoFilter ref="EX1:EX15" xr:uid="{FBD5DDE2-C467-4FDE-B7A0-213D6BE11ED9}"/>
  <tableColumns count="1">
    <tableColumn id="1" xr3:uid="{C665CD2D-556A-40BE-BAB1-2CF30B15C04B}" name="GUANACO_LAS_TOSCAS"/>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2" xr:uid="{6F818BA3-E13C-4CF4-B410-151B2CDB0003}" name="HENDERSON_DAIREAUX" displayName="HENDERSON_DAIREAUX" ref="EY1:EY15" totalsRowShown="0" headerRowDxfId="325" headerRowBorderDxfId="324" tableBorderDxfId="323">
  <autoFilter ref="EY1:EY15" xr:uid="{6F818BA3-E13C-4CF4-B410-151B2CDB0003}"/>
  <tableColumns count="1">
    <tableColumn id="1" xr3:uid="{98110BCE-7BD2-4D8A-8E84-5968FE978490}" name="HENDERSON-DAIREAUX"/>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3" xr:uid="{945DA666-EE3C-4202-87D2-2890F4A1E0D0}" name="HERRERA_VEGAS_PEHUAJO" displayName="HERRERA_VEGAS_PEHUAJO" ref="EZ1:EZ12" totalsRowShown="0" headerRowDxfId="322" headerRowBorderDxfId="321" tableBorderDxfId="320">
  <autoFilter ref="EZ1:EZ12" xr:uid="{945DA666-EE3C-4202-87D2-2890F4A1E0D0}"/>
  <tableColumns count="1">
    <tableColumn id="1" xr3:uid="{3567BD84-A7C7-459D-8A27-2427835A6925}" name="HERRERA_VEGAS_PEHUAJO"/>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4" xr:uid="{DB8BAA7F-DBA4-483C-B9FF-75B0B604C815}" name="INFOSURA" displayName="INFOSURA" ref="FA1:FA12" totalsRowShown="0" headerRowDxfId="319" headerRowBorderDxfId="318" tableBorderDxfId="317">
  <autoFilter ref="FA1:FA12" xr:uid="{DB8BAA7F-DBA4-483C-B9FF-75B0B604C815}"/>
  <tableColumns count="1">
    <tableColumn id="1" xr3:uid="{53C79DF9-C8C8-4521-9C5F-6CE3ECEE6DBA}" name="INFOSURA"/>
  </tableColumns>
  <tableStyleInfo name="TableStyleMedium2" showFirstColumn="0" showLastColumn="0" showRowStripes="1" showColumnStripes="0"/>
</table>
</file>

<file path=xl/tables/table1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5" xr:uid="{714A99AD-C691-4816-9EF5-176A1D94900E}" name="LA_VIA" displayName="LA_VIA" ref="FB1:FB15" totalsRowShown="0" headerRowDxfId="316" headerRowBorderDxfId="315" tableBorderDxfId="314">
  <autoFilter ref="FB1:FB15" xr:uid="{714A99AD-C691-4816-9EF5-176A1D94900E}"/>
  <tableColumns count="1">
    <tableColumn id="1" xr3:uid="{29D5810D-9377-40A6-8DE9-C8AF67E8D244}" name="LA_VIA"/>
  </tableColumns>
  <tableStyleInfo name="TableStyleMedium2" showFirstColumn="0" showLastColumn="0" showRowStripes="1" showColumnStripes="0"/>
</table>
</file>

<file path=xl/tables/table1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6" xr:uid="{BA50B4FC-4EF3-4165-8AE7-25A51A8EE946}" name="LINCOLN" displayName="LINCOLN" ref="FC1:FC8" totalsRowShown="0" headerRowDxfId="313" headerRowBorderDxfId="312" tableBorderDxfId="311">
  <autoFilter ref="FC1:FC8" xr:uid="{BA50B4FC-4EF3-4165-8AE7-25A51A8EE946}"/>
  <tableColumns count="1">
    <tableColumn id="1" xr3:uid="{9DB7BE64-101B-4663-B5DF-784984A3166F}" name="LINCOLN"/>
  </tableColumns>
  <tableStyleInfo name="TableStyleMedium2" showFirstColumn="0" showLastColumn="0" showRowStripes="1" showColumnStripes="0"/>
</table>
</file>

<file path=xl/tables/table1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7" xr:uid="{CF519AD0-2E98-46C7-9335-9F328461AF28}" name="MONES_CAZON_PEHUAJO" displayName="MONES_CAZON_PEHUAJO" ref="FD1:FD12" totalsRowShown="0" headerRowDxfId="310" headerRowBorderDxfId="309" tableBorderDxfId="308">
  <autoFilter ref="FD1:FD12" xr:uid="{CF519AD0-2E98-46C7-9335-9F328461AF28}"/>
  <tableColumns count="1">
    <tableColumn id="1" xr3:uid="{92EBB024-3E96-474E-AE9E-47644F3B4ECA}" name="MONES_CAZON_PEHUAJO"/>
  </tableColumns>
  <tableStyleInfo name="TableStyleMedium2" showFirstColumn="0" showLastColumn="0" showRowStripes="1" showColumnStripes="0"/>
</table>
</file>

<file path=xl/tables/table1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8" xr:uid="{AFF4A43E-1550-4EDA-9011-2AA7F9CDDF06}" name="NUEVE_DE_JULIO" displayName="NUEVE_DE_JULIO" ref="FE1:FE13" totalsRowShown="0" headerRowDxfId="307" headerRowBorderDxfId="306" tableBorderDxfId="305">
  <autoFilter ref="FE1:FE13" xr:uid="{AFF4A43E-1550-4EDA-9011-2AA7F9CDDF06}"/>
  <tableColumns count="1">
    <tableColumn id="1" xr3:uid="{D19135B6-45F0-4D0D-B8A3-38E3BC5CE6FD}" name="NUEVE_DE_JULIO"/>
  </tableColumns>
  <tableStyleInfo name="TableStyleMedium2" showFirstColumn="0" showLastColumn="0" showRowStripes="1" showColumnStripes="0"/>
</table>
</file>

<file path=xl/tables/table1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9" xr:uid="{F205534C-71CD-457E-8920-CED73350AD0C}" name="PIROVANO_LA_LARGA" displayName="PIROVANO_LA_LARGA" ref="FF1:FF11" totalsRowShown="0" headerRowDxfId="304" headerRowBorderDxfId="303" tableBorderDxfId="302">
  <autoFilter ref="FF1:FF11" xr:uid="{F205534C-71CD-457E-8920-CED73350AD0C}"/>
  <tableColumns count="1">
    <tableColumn id="1" xr3:uid="{A37AF039-452B-4D6F-905D-89DDD19928E5}" name="PIROVANO_LA_LARGA"/>
  </tableColumns>
  <tableStyleInfo name="TableStyleMedium2" showFirstColumn="0" showLastColumn="0" showRowStripes="1" showColumnStripes="0"/>
</table>
</file>

<file path=xl/tables/table1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0" xr:uid="{2251199E-0F17-49F8-96FD-980DBE6DD77B}" name="SALAZAR_MONES_CAZON" displayName="SALAZAR_MONES_CAZON" ref="FG1:FG14" totalsRowShown="0" headerRowDxfId="301" headerRowBorderDxfId="300" tableBorderDxfId="299">
  <autoFilter ref="FG1:FG14" xr:uid="{2251199E-0F17-49F8-96FD-980DBE6DD77B}"/>
  <tableColumns count="1">
    <tableColumn id="1" xr3:uid="{0739F1F0-3F61-47D5-8BE8-FDF82615D98D}" name="SALAZAR_MONES_CAZO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32211EE5-5DB0-41A3-8425-2D814CA795CE}" name="Tabla52" displayName="Tabla52" ref="F1:F5" totalsRowShown="0">
  <autoFilter ref="F1:F5" xr:uid="{15C5B0B3-0B87-4A6C-8517-14953566C181}"/>
  <tableColumns count="1">
    <tableColumn id="1" xr3:uid="{81FD136B-5AFD-4DDC-8A40-138DF56D9572}" name="Columna1"/>
  </tableColumns>
  <tableStyleInfo name="TableStyleMedium2" showFirstColumn="0" showLastColumn="0" showRowStripes="1" showColumnStripes="0"/>
</table>
</file>

<file path=xl/tables/table1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1" xr:uid="{0F786AB5-478B-47C0-8A88-FE34EACF2F25}" name="TAMBERO_AMEGHINO_VILLEGAS" displayName="TAMBERO_AMEGHINO_VILLEGAS" ref="FH1:FH8" totalsRowShown="0" headerRowDxfId="298" headerRowBorderDxfId="297" tableBorderDxfId="296">
  <autoFilter ref="FH1:FH8" xr:uid="{0F786AB5-478B-47C0-8A88-FE34EACF2F25}"/>
  <tableColumns count="1">
    <tableColumn id="1" xr3:uid="{A033B245-3E82-46D8-A1A1-0AEC9FD56458}" name="TAMBERO_AMEGHINO_VILLEGAS"/>
  </tableColumns>
  <tableStyleInfo name="TableStyleMedium2" showFirstColumn="0" showLastColumn="0" showRowStripes="1" showColumnStripes="0"/>
</table>
</file>

<file path=xl/tables/table1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2" xr:uid="{F088E227-F097-4773-8325-3906CE93FE45}" name="TEJEDOR" displayName="TEJEDOR" ref="FI1:FI9" totalsRowShown="0" headerRowDxfId="295" headerRowBorderDxfId="294" tableBorderDxfId="293">
  <autoFilter ref="FI1:FI9" xr:uid="{F088E227-F097-4773-8325-3906CE93FE45}"/>
  <tableColumns count="1">
    <tableColumn id="1" xr3:uid="{F24ADA06-39BA-4C08-A5B7-9E3A49268412}" name="TEJEDOR"/>
  </tableColumns>
  <tableStyleInfo name="TableStyleMedium2" showFirstColumn="0" showLastColumn="0" showRowStripes="1" showColumnStripes="0"/>
</table>
</file>

<file path=xl/tables/table1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3" xr:uid="{6D2760A8-E6DA-4C23-A3AF-057459327C75}" name="TREINTA_AGOSTO_MARI_LAUQUEN" displayName="TREINTA_AGOSTO_MARI_LAUQUEN" ref="FJ1:FJ13" totalsRowShown="0" headerRowDxfId="292" headerRowBorderDxfId="291" tableBorderDxfId="290">
  <autoFilter ref="FJ1:FJ13" xr:uid="{6D2760A8-E6DA-4C23-A3AF-057459327C75}"/>
  <tableColumns count="1">
    <tableColumn id="1" xr3:uid="{8E8B825E-39FF-4973-8E6B-0F902FAE5234}" name="TREINTA_AGOSTO_MARI_LAUQUEN"/>
  </tableColumns>
  <tableStyleInfo name="TableStyleMedium2" showFirstColumn="0" showLastColumn="0" showRowStripes="1" showColumnStripes="0"/>
</table>
</file>

<file path=xl/tables/table1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6998E29B-FF61-42C6-A588-B6493AC5FE93}" name="CAAZAPA" displayName="CAAZAPA" ref="FL1:FL14" totalsRowShown="0" headerRowDxfId="289" headerRowBorderDxfId="288" tableBorderDxfId="287">
  <autoFilter ref="FL1:FL14" xr:uid="{6998E29B-FF61-42C6-A588-B6493AC5FE93}"/>
  <tableColumns count="1">
    <tableColumn id="1" xr3:uid="{C1993E61-B592-40A4-8B14-15DCC0722D50}" name="CAAZAPA"/>
  </tableColumns>
  <tableStyleInfo name="TableStyleMedium2" showFirstColumn="0" showLastColumn="0" showRowStripes="1" showColumnStripes="0"/>
</table>
</file>

<file path=xl/tables/table1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5" xr:uid="{90685429-2FB9-44D8-8471-7C0F0F226F36}" name="FORESTAL" displayName="FORESTAL" ref="FM1:FM16" totalsRowShown="0" headerRowDxfId="286" headerRowBorderDxfId="285" tableBorderDxfId="284">
  <autoFilter ref="FM1:FM16" xr:uid="{90685429-2FB9-44D8-8471-7C0F0F226F36}"/>
  <tableColumns count="1">
    <tableColumn id="1" xr3:uid="{CEB22B24-F216-442B-A1B2-6D4F65995ECF}" name="FORESTAL"/>
  </tableColumns>
  <tableStyleInfo name="TableStyleMedium2" showFirstColumn="0" showLastColumn="0" showRowStripes="1" showColumnStripes="0"/>
</table>
</file>

<file path=xl/tables/table1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6" xr:uid="{CDADC1AB-B083-43DD-826B-35A0472762F9}" name="JOSE_I_BOBADILLA" displayName="JOSE_I_BOBADILLA" ref="FN1:FN9" totalsRowShown="0" headerRowDxfId="283" headerRowBorderDxfId="282" tableBorderDxfId="281">
  <autoFilter ref="FN1:FN9" xr:uid="{CDADC1AB-B083-43DD-826B-35A0472762F9}"/>
  <tableColumns count="1">
    <tableColumn id="1" xr3:uid="{09656125-1362-43CE-A217-60FC2D07E675}" name="JOSE_I_BOBADILLA"/>
  </tableColumns>
  <tableStyleInfo name="TableStyleMedium2" showFirstColumn="0" showLastColumn="0" showRowStripes="1" showColumnStripes="0"/>
</table>
</file>

<file path=xl/tables/table1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7" xr:uid="{FBEE54D9-297F-4394-B3E9-4039775F59E1}" name="MISIONES" displayName="MISIONES" ref="FO1:FO11" totalsRowShown="0" headerRowDxfId="280" headerRowBorderDxfId="279" tableBorderDxfId="278">
  <autoFilter ref="FO1:FO11" xr:uid="{FBEE54D9-297F-4394-B3E9-4039775F59E1}"/>
  <tableColumns count="1">
    <tableColumn id="1" xr3:uid="{BED786E3-1C6B-43B7-9298-DE10D21525C4}" name="MISIONES"/>
  </tableColumns>
  <tableStyleInfo name="TableStyleMedium2" showFirstColumn="0" showLastColumn="0" showRowStripes="1" showColumnStripes="0"/>
</table>
</file>

<file path=xl/tables/table1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8" xr:uid="{CF10665B-86F6-41FF-BAFD-8BFE812FA14F}" name="POZO_XII" displayName="POZO_XII" ref="FP1:FP9" totalsRowShown="0" headerRowDxfId="277" headerRowBorderDxfId="276" tableBorderDxfId="275">
  <autoFilter ref="FP1:FP9" xr:uid="{CF10665B-86F6-41FF-BAFD-8BFE812FA14F}"/>
  <tableColumns count="1">
    <tableColumn id="1" xr3:uid="{84B838BA-BF0C-4534-9763-601A3A87D984}" name="POZO_XII"/>
  </tableColumns>
  <tableStyleInfo name="TableStyleMedium2" showFirstColumn="0" showLastColumn="0" showRowStripes="1" showColumnStripes="0"/>
</table>
</file>

<file path=xl/tables/table1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9" xr:uid="{376E417E-489F-431B-A967-2766F41E0297}" name="SAMU_U" displayName="SAMU_U" ref="FQ1:FQ11" totalsRowShown="0" headerRowDxfId="274" headerRowBorderDxfId="273" tableBorderDxfId="272">
  <autoFilter ref="FQ1:FQ11" xr:uid="{376E417E-489F-431B-A967-2766F41E0297}"/>
  <tableColumns count="1">
    <tableColumn id="1" xr3:uid="{A0048DCD-8AE0-4E6A-9384-FDA2D2D12D10}" name="SAMU_U"/>
  </tableColumns>
  <tableStyleInfo name="TableStyleMedium2" showFirstColumn="0" showLastColumn="0" showRowStripes="1" showColumnStripes="0"/>
</table>
</file>

<file path=xl/tables/table1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0" xr:uid="{882C61E7-225E-4818-BD7D-2BD64681B068}" name="APAS" displayName="APAS" ref="FR1:FR12" totalsRowShown="0" headerRowDxfId="271">
  <autoFilter ref="FR1:FR12" xr:uid="{882C61E7-225E-4818-BD7D-2BD64681B068}"/>
  <tableColumns count="1">
    <tableColumn id="1" xr3:uid="{05583921-A2FD-42B9-910C-8EFDF23E72EB}" name="APAS"/>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DA920F6C-C04C-4B53-AB00-73774BE6AAF7}" name="CordobaNorte" displayName="CordobaNorte" ref="E1:E15" totalsRowShown="0">
  <autoFilter ref="E1:E15" xr:uid="{9EEB0E67-FBB2-4867-81EA-A1F53BCC62D8}"/>
  <tableColumns count="1">
    <tableColumn id="1" xr3:uid="{C47509C4-78AB-471F-B60D-91A98CE66BF9}" name="Columna1"/>
  </tableColumns>
  <tableStyleInfo name="TableStyleMedium2" showFirstColumn="0" showLastColumn="0" showRowStripes="1" showColumnStripes="0"/>
</table>
</file>

<file path=xl/tables/table1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1" xr:uid="{F9A20FA5-CADD-463E-9227-7B8A595883A9}" name="CONCEPCION" displayName="CONCEPCION" ref="FS1:FS12" totalsRowShown="0" headerRowDxfId="270">
  <autoFilter ref="FS1:FS12" xr:uid="{F9A20FA5-CADD-463E-9227-7B8A595883A9}"/>
  <tableColumns count="1">
    <tableColumn id="1" xr3:uid="{9327598A-CFAB-4157-B487-E9D1955C2C3D}" name="CONCEPCION"/>
  </tableColumns>
  <tableStyleInfo name="TableStyleMedium2" showFirstColumn="0" showLastColumn="0" showRowStripes="1" showColumnStripes="0"/>
</table>
</file>

<file path=xl/tables/table1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2" xr:uid="{8FF8D62A-1501-462E-99F4-56BBF073D5F8}" name="ALTO_VALLE_VALLE_MEDIO" displayName="ALTO_VALLE_VALLE_MEDIO" ref="FT1:FT12" totalsRowShown="0" headerRowDxfId="269" headerRowBorderDxfId="268" tableBorderDxfId="267">
  <autoFilter ref="FT1:FT12" xr:uid="{8FF8D62A-1501-462E-99F4-56BBF073D5F8}"/>
  <tableColumns count="1">
    <tableColumn id="1" xr3:uid="{4A9211BF-20F6-43B0-AAAA-6AE79DFBF81D}" name="ALTO_VALLE_VALLE_MEDIO"/>
  </tableColumns>
  <tableStyleInfo name="TableStyleMedium2" showFirstColumn="0" showLastColumn="0" showRowStripes="1" showColumnStripes="0"/>
</table>
</file>

<file path=xl/tables/table1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3" xr:uid="{816B55BD-E302-450F-A151-F0CACECED877}" name="LANIN" displayName="LANIN" ref="FU1:FU13" totalsRowShown="0" headerRowDxfId="266" headerRowBorderDxfId="265" tableBorderDxfId="264">
  <autoFilter ref="FU1:FU13" xr:uid="{816B55BD-E302-450F-A151-F0CACECED877}"/>
  <tableColumns count="1">
    <tableColumn id="1" xr3:uid="{B8AE15F6-9124-491A-9FBC-5A0618BB9133}" name="LANIN"/>
  </tableColumns>
  <tableStyleInfo name="TableStyleMedium2" showFirstColumn="0" showLastColumn="0" showRowStripes="1" showColumnStripes="0"/>
</table>
</file>

<file path=xl/tables/table1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4" xr:uid="{2CCAC02B-26F7-4BE9-AB8B-D559281EC27B}" name="ESQUEL" displayName="ESQUEL" ref="FV1:FV9" totalsRowShown="0" headerRowDxfId="263" dataDxfId="261" headerRowBorderDxfId="262" tableBorderDxfId="260">
  <autoFilter ref="FV1:FV9" xr:uid="{2CCAC02B-26F7-4BE9-AB8B-D559281EC27B}"/>
  <tableColumns count="1">
    <tableColumn id="1" xr3:uid="{4B914D4C-71C6-4D99-A1E3-8E436185258B}" name="ESQUEL" dataDxfId="259"/>
  </tableColumns>
  <tableStyleInfo name="TableStyleMedium2" showFirstColumn="0" showLastColumn="0" showRowStripes="1" showColumnStripes="0"/>
</table>
</file>

<file path=xl/tables/table1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5" xr:uid="{0003F736-DA85-42E7-BD4C-C2CCC73D1185}" name="BARILOCHE" displayName="BARILOCHE" ref="FW1:FW22" totalsRowShown="0" headerRowDxfId="258" headerRowBorderDxfId="257" tableBorderDxfId="256">
  <autoFilter ref="FW1:FW22" xr:uid="{0003F736-DA85-42E7-BD4C-C2CCC73D1185}"/>
  <tableColumns count="1">
    <tableColumn id="1" xr3:uid="{AEF204C8-7080-4686-BB6A-0B00DC33B5D1}" name="BARILOCHE"/>
  </tableColumns>
  <tableStyleInfo name="TableStyleMedium2" showFirstColumn="0" showLastColumn="0" showRowStripes="1" showColumnStripes="0"/>
</table>
</file>

<file path=xl/tables/table1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6" xr:uid="{34DD023F-1EC9-4DF1-842A-CEAD3115FFAE}" name="VIEDMA" displayName="VIEDMA" ref="FX1:FX11" totalsRowShown="0" headerRowDxfId="255" dataDxfId="253" headerRowBorderDxfId="254" tableBorderDxfId="252">
  <autoFilter ref="FX1:FX11" xr:uid="{34DD023F-1EC9-4DF1-842A-CEAD3115FFAE}"/>
  <tableColumns count="1">
    <tableColumn id="1" xr3:uid="{29EA5206-CB0A-4EAC-A777-12846631382B}" name="VIEDMA" dataDxfId="251"/>
  </tableColumns>
  <tableStyleInfo name="TableStyleMedium2" showFirstColumn="0" showLastColumn="0" showRowStripes="1" showColumnStripes="0"/>
</table>
</file>

<file path=xl/tables/table1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7" xr:uid="{3612F8B5-F1AF-4AD8-8D4C-1157957AA8A7}" name="AOKEN_AL" displayName="AOKEN_AL" ref="GC1:GC13" totalsRowShown="0" headerRowDxfId="250" headerRowBorderDxfId="249" tableBorderDxfId="248">
  <autoFilter ref="GC1:GC13" xr:uid="{3612F8B5-F1AF-4AD8-8D4C-1157957AA8A7}"/>
  <tableColumns count="1">
    <tableColumn id="1" xr3:uid="{D41D3364-559C-4F22-BDC3-3941A1C78ADD}" name="AOKEN_AL"/>
  </tableColumns>
  <tableStyleInfo name="TableStyleMedium2" showFirstColumn="0" showLastColumn="0" showRowStripes="1" showColumnStripes="0"/>
</table>
</file>

<file path=xl/tables/table1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8" xr:uid="{027CAF4F-B930-413B-8782-48FF09856AC6}" name="CALEUCHE" displayName="CALEUCHE" ref="GD1:GD6" totalsRowShown="0" headerRowDxfId="247" headerRowBorderDxfId="246" tableBorderDxfId="245">
  <autoFilter ref="GD1:GD6" xr:uid="{027CAF4F-B930-413B-8782-48FF09856AC6}"/>
  <tableColumns count="1">
    <tableColumn id="1" xr3:uid="{C4571EBC-6210-459C-867C-5ECAD4C3E1EF}" name="CALEUCHE"/>
  </tableColumns>
  <tableStyleInfo name="TableStyleMedium2" showFirstColumn="0" showLastColumn="0" showRowStripes="1" showColumnStripes="0"/>
</table>
</file>

<file path=xl/tables/table1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9" xr:uid="{7D3AB207-FC5D-4DD9-9C36-9829BDBF515F}" name="GUATRACHE" displayName="GUATRACHE" ref="GE1:GE11" totalsRowShown="0" headerRowDxfId="244" headerRowBorderDxfId="243" tableBorderDxfId="242">
  <autoFilter ref="GE1:GE11" xr:uid="{7D3AB207-FC5D-4DD9-9C36-9829BDBF515F}"/>
  <tableColumns count="1">
    <tableColumn id="1" xr3:uid="{8B42E89A-96D3-4678-9F32-9988B8999D7A}" name="GUATRACHE"/>
  </tableColumns>
  <tableStyleInfo name="TableStyleMedium2" showFirstColumn="0" showLastColumn="0" showRowStripes="1" showColumnStripes="0"/>
</table>
</file>

<file path=xl/tables/table1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0" xr:uid="{19B2DE32-8077-412E-8DC1-AEC36CC78A68}" name="PEHUENCHE" displayName="PEHUENCHE" ref="GF1:GF9" totalsRowShown="0" headerRowDxfId="241" headerRowBorderDxfId="240" tableBorderDxfId="239">
  <autoFilter ref="GF1:GF9" xr:uid="{19B2DE32-8077-412E-8DC1-AEC36CC78A68}"/>
  <tableColumns count="1">
    <tableColumn id="1" xr3:uid="{77D60B04-EBFA-4621-BCB6-BF9947D731FB}" name="PEHUENCHE"/>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5F9CDAE6-BD44-49D8-B4C1-76AFECBBB617}" name="Tabla500" displayName="Tabla500" ref="D1:D11" totalsRowShown="0">
  <autoFilter ref="D1:D11" xr:uid="{FCF158D0-23C3-4341-AD99-520459723DA7}"/>
  <tableColumns count="1">
    <tableColumn id="1" xr3:uid="{30EE66AB-FD13-4697-8628-1C6B7EE11DCA}" name="Columna1"/>
  </tableColumns>
  <tableStyleInfo name="TableStyleMedium2" showFirstColumn="0" showLastColumn="0" showRowStripes="1" showColumnStripes="0"/>
</table>
</file>

<file path=xl/tables/table1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1" xr:uid="{4B02F3A9-A565-407E-BC04-3E8374353FAB}" name="SOVEN" displayName="SOVEN" ref="GG1:GG12" totalsRowShown="0" headerRowDxfId="238" headerRowBorderDxfId="237" tableBorderDxfId="236">
  <autoFilter ref="GG1:GG12" xr:uid="{4B02F3A9-A565-407E-BC04-3E8374353FAB}"/>
  <tableColumns count="1">
    <tableColumn id="1" xr3:uid="{9AF3AB19-3533-415D-BEC0-88F090FA48CD}" name="SOVEN"/>
  </tableColumns>
  <tableStyleInfo name="TableStyleMedium2" showFirstColumn="0" showLastColumn="0" showRowStripes="1" showColumnStripes="0"/>
</table>
</file>

<file path=xl/tables/table1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2" xr:uid="{C7FC449C-F054-48E4-8367-A9DC82E02FB7}" name="TAMBERO_GUATRACHE" displayName="TAMBERO_GUATRACHE" ref="GH1:GH11" totalsRowShown="0" headerRowDxfId="235" headerRowBorderDxfId="234" tableBorderDxfId="233">
  <autoFilter ref="GH1:GH11" xr:uid="{C7FC449C-F054-48E4-8367-A9DC82E02FB7}"/>
  <tableColumns count="1">
    <tableColumn id="1" xr3:uid="{006BE66F-BA05-4EC6-A1EB-29B9ED6DCC42}" name="TAMBERO_GUATRACHE"/>
  </tableColumns>
  <tableStyleInfo name="TableStyleMedium2" showFirstColumn="0" showLastColumn="0" showRowStripes="1" showColumnStripes="0"/>
</table>
</file>

<file path=xl/tables/table1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3" xr:uid="{F5D9F055-1B9B-43CD-AC2E-A2D60CC66BAA}" name="UTRACAN" displayName="UTRACAN" ref="GI1:GI13" totalsRowShown="0" headerRowDxfId="232" headerRowBorderDxfId="231" tableBorderDxfId="230">
  <autoFilter ref="GI1:GI13" xr:uid="{F5D9F055-1B9B-43CD-AC2E-A2D60CC66BAA}"/>
  <tableColumns count="1">
    <tableColumn id="1" xr3:uid="{4BB6EDBA-E823-4C01-94BE-EA86C623F555}" name="UTRACAN"/>
  </tableColumns>
  <tableStyleInfo name="TableStyleMedium2" showFirstColumn="0" showLastColumn="0" showRowStripes="1" showColumnStripes="0"/>
</table>
</file>

<file path=xl/tables/table1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4" xr:uid="{25C08370-3F2A-4880-8D3F-99FB3A224967}" name="VEINTICINCO_DE_MAYO" displayName="VEINTICINCO_DE_MAYO" ref="GK1:GK13" totalsRowShown="0" headerRowDxfId="229" headerRowBorderDxfId="228" tableBorderDxfId="227">
  <autoFilter ref="GK1:GK13" xr:uid="{25C08370-3F2A-4880-8D3F-99FB3A224967}"/>
  <tableColumns count="1">
    <tableColumn id="1" xr3:uid="{48000CE9-9696-4D70-B2F5-775C253D7916}" name="VEINTICINCO_DE_MAYO"/>
  </tableColumns>
  <tableStyleInfo name="TableStyleMedium2" showFirstColumn="0" showLastColumn="0" showRowStripes="1" showColumnStripes="0"/>
</table>
</file>

<file path=xl/tables/table1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5" xr:uid="{410EEA3A-B900-4812-A0D9-76F6322A3956}" name="ARROYO_DE_LAS_FLORES" displayName="ARROYO_DE_LAS_FLORES" ref="GL1:GL12" totalsRowShown="0" headerRowDxfId="226" headerRowBorderDxfId="225" tableBorderDxfId="224">
  <autoFilter ref="GL1:GL12" xr:uid="{410EEA3A-B900-4812-A0D9-76F6322A3956}"/>
  <tableColumns count="1">
    <tableColumn id="1" xr3:uid="{8C98EA8A-7843-41BE-B524-EED7E78E38FB}" name="ARROYO_DE_LAS_FLORES"/>
  </tableColumns>
  <tableStyleInfo name="TableStyleMedium2" showFirstColumn="0" showLastColumn="0" showRowStripes="1" showColumnStripes="0"/>
</table>
</file>

<file path=xl/tables/table1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6" xr:uid="{E8AC4E64-58B8-4A23-909C-5A82475B04B0}" name="ARROYO_LANGUEYU" displayName="ARROYO_LANGUEYU" ref="GM1:GM9" totalsRowShown="0" headerRowDxfId="223" headerRowBorderDxfId="222" tableBorderDxfId="221">
  <autoFilter ref="GM1:GM9" xr:uid="{E8AC4E64-58B8-4A23-909C-5A82475B04B0}"/>
  <tableColumns count="1">
    <tableColumn id="1" xr3:uid="{AEFDE6F3-793B-4893-853D-D66150CD7396}" name="ARROYO_LANGUEYU"/>
  </tableColumns>
  <tableStyleInfo name="TableStyleMedium2" showFirstColumn="0" showLastColumn="0" showRowStripes="1" showColumnStripes="0"/>
</table>
</file>

<file path=xl/tables/table1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7" xr:uid="{0DBF3A40-E31A-4AE4-943B-BB9CB55103C1}" name="AYACUCHO" displayName="AYACUCHO" ref="GN1:GN15" totalsRowShown="0" headerRowDxfId="220" headerRowBorderDxfId="219" tableBorderDxfId="218">
  <autoFilter ref="GN1:GN15" xr:uid="{0DBF3A40-E31A-4AE4-943B-BB9CB55103C1}"/>
  <tableColumns count="1">
    <tableColumn id="1" xr3:uid="{FB69204A-183D-4E55-A563-893B07C102A5}" name="AYACUCHO"/>
  </tableColumns>
  <tableStyleInfo name="TableStyleMedium2" showFirstColumn="0" showLastColumn="0" showRowStripes="1" showColumnStripes="0"/>
</table>
</file>

<file path=xl/tables/table1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8" xr:uid="{04AD7619-373F-42A4-A9B8-1CA2E668362B}" name="CABAÑAS" displayName="CABAÑAS" ref="GO1:GO12" totalsRowShown="0" headerRowDxfId="217" headerRowBorderDxfId="216" tableBorderDxfId="215">
  <autoFilter ref="GO1:GO12" xr:uid="{04AD7619-373F-42A4-A9B8-1CA2E668362B}"/>
  <tableColumns count="1">
    <tableColumn id="1" xr3:uid="{1E492A88-2A0E-493B-9FE9-D39947E338BC}" name="CABAÑAS"/>
  </tableColumns>
  <tableStyleInfo name="TableStyleMedium2" showFirstColumn="0" showLastColumn="0" showRowStripes="1" showColumnStripes="0"/>
</table>
</file>

<file path=xl/tables/table1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9" xr:uid="{15DA8454-16DA-40DB-876B-C0087C36F04B}" name="CASTELLI_BELGRANO" displayName="CASTELLI_BELGRANO" ref="GP1:GP14" totalsRowShown="0" headerRowDxfId="214" headerRowBorderDxfId="213" tableBorderDxfId="212">
  <autoFilter ref="GP1:GP14" xr:uid="{15DA8454-16DA-40DB-876B-C0087C36F04B}"/>
  <tableColumns count="1">
    <tableColumn id="1" xr3:uid="{D885E4FF-283A-4804-8368-F728BD578C51}" name="CASTELLI_BELGRANO"/>
  </tableColumns>
  <tableStyleInfo name="TableStyleMedium2" showFirstColumn="0" showLastColumn="0" showRowStripes="1" showColumnStripes="0"/>
</table>
</file>

<file path=xl/tables/table1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0" xr:uid="{4D23ECAC-0F55-47B3-8773-11077F6D6A57}" name="DEL_TUYU" displayName="DEL_TUYU" ref="GQ1:GQ10" totalsRowShown="0" headerRowDxfId="211" headerRowBorderDxfId="210" tableBorderDxfId="209">
  <autoFilter ref="GQ1:GQ10" xr:uid="{4D23ECAC-0F55-47B3-8773-11077F6D6A57}"/>
  <tableColumns count="1">
    <tableColumn id="1" xr3:uid="{0F46C01B-8EDB-4DD2-BAB6-A4C8F83E1C41}" name="DEL_TUYU"/>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13CB0798-C6DB-48E4-A89E-1721A4007490}" name="Tabla49" displayName="Tabla49" ref="C1:C19" totalsRowShown="0">
  <autoFilter ref="C1:C19" xr:uid="{971304C3-EB3C-433A-949D-89FA934266C5}"/>
  <tableColumns count="1">
    <tableColumn id="1" xr3:uid="{C2BBCC61-5942-4D14-8681-A72669335602}" name="Columna1"/>
  </tableColumns>
  <tableStyleInfo name="TableStyleMedium2" showFirstColumn="0" showLastColumn="0" showRowStripes="1" showColumnStripes="0"/>
</table>
</file>

<file path=xl/tables/table1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1" xr:uid="{5FC62101-C32E-441C-AD74-B5780C1A14D7}" name="FORTIN_MULITAS" displayName="FORTIN_MULITAS" ref="GR1:GR15" totalsRowShown="0" headerRowDxfId="208" headerRowBorderDxfId="207" tableBorderDxfId="206">
  <autoFilter ref="GR1:GR15" xr:uid="{5FC62101-C32E-441C-AD74-B5780C1A14D7}"/>
  <tableColumns count="1">
    <tableColumn id="1" xr3:uid="{24219F54-F247-4957-B78B-BBFAA1CFFCED}" name="FORTIN_MULITAS"/>
  </tableColumns>
  <tableStyleInfo name="TableStyleMedium2" showFirstColumn="0" showLastColumn="0" showRowStripes="1" showColumnStripes="0"/>
</table>
</file>

<file path=xl/tables/table1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2" xr:uid="{AE24164C-51E6-4A1B-AEE1-C01B19F33CB8}" name="LEZAMA" displayName="LEZAMA" ref="GS1:GS12" totalsRowShown="0" headerRowDxfId="205" headerRowBorderDxfId="204" tableBorderDxfId="203">
  <autoFilter ref="GS1:GS12" xr:uid="{AE24164C-51E6-4A1B-AEE1-C01B19F33CB8}"/>
  <tableColumns count="1">
    <tableColumn id="1" xr3:uid="{B793BD8B-60CE-4188-A88C-F5B1E4B106B2}" name="LEZAMA"/>
  </tableColumns>
  <tableStyleInfo name="TableStyleMedium2" showFirstColumn="0" showLastColumn="0" showRowStripes="1" showColumnStripes="0"/>
</table>
</file>

<file path=xl/tables/table1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3" xr:uid="{349BE485-04D1-4B13-A4D3-631AFF8F744D}" name="MAIPU" displayName="MAIPU" ref="GT1:GT11" totalsRowShown="0" headerRowDxfId="202" headerRowBorderDxfId="201" tableBorderDxfId="200">
  <autoFilter ref="GT1:GT11" xr:uid="{349BE485-04D1-4B13-A4D3-631AFF8F744D}"/>
  <tableColumns count="1">
    <tableColumn id="1" xr3:uid="{1DB712D4-4350-4F4C-A975-66A6F45CF148}" name="MAIPU"/>
  </tableColumns>
  <tableStyleInfo name="TableStyleMedium2" showFirstColumn="0" showLastColumn="0" showRowStripes="1" showColumnStripes="0"/>
</table>
</file>

<file path=xl/tables/table1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4" xr:uid="{470CA97C-B67D-4F60-85EF-F23C1D7FB0AE}" name="MAR_CHIQUITA" displayName="MAR_CHIQUITA" ref="GU1:GU10" totalsRowShown="0" headerRowDxfId="199" headerRowBorderDxfId="198" tableBorderDxfId="197">
  <autoFilter ref="GU1:GU10" xr:uid="{470CA97C-B67D-4F60-85EF-F23C1D7FB0AE}"/>
  <tableColumns count="1">
    <tableColumn id="1" xr3:uid="{63C3A326-DAC6-4E12-8B71-E8530910CFD3}" name="MAR_CHIQUITA"/>
  </tableColumns>
  <tableStyleInfo name="TableStyleMedium2" showFirstColumn="0" showLastColumn="0" showRowStripes="1" showColumnStripes="0"/>
</table>
</file>

<file path=xl/tables/table1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5" xr:uid="{1CC5BC1D-0FB8-4C8F-B1FC-FFE33117F60E}" name="MONTE" displayName="MONTE" ref="GV1:GV11" totalsRowShown="0" headerRowDxfId="196" headerRowBorderDxfId="195" tableBorderDxfId="194">
  <autoFilter ref="GV1:GV11" xr:uid="{1CC5BC1D-0FB8-4C8F-B1FC-FFE33117F60E}"/>
  <tableColumns count="1">
    <tableColumn id="1" xr3:uid="{9B295ACD-1964-4FE9-A564-BA5A71B623BA}" name="MONTE"/>
  </tableColumns>
  <tableStyleInfo name="TableStyleMedium2" showFirstColumn="0" showLastColumn="0" showRowStripes="1" showColumnStripes="0"/>
</table>
</file>

<file path=xl/tables/table1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6" xr:uid="{5F7624E7-9606-4585-8D2D-5ED4F98AAA2D}" name="RAUCH_UDAQUIOLA" displayName="RAUCH_UDAQUIOLA" ref="GW1:GW13" totalsRowShown="0" headerRowDxfId="193" headerRowBorderDxfId="192" tableBorderDxfId="191">
  <autoFilter ref="GW1:GW13" xr:uid="{5F7624E7-9606-4585-8D2D-5ED4F98AAA2D}"/>
  <tableColumns count="1">
    <tableColumn id="1" xr3:uid="{A4A68F23-A20F-4C8B-A157-6FA20E5FCE00}" name="RAUCH_UDAQUIOLA"/>
  </tableColumns>
  <tableStyleInfo name="TableStyleMedium2" showFirstColumn="0" showLastColumn="0" showRowStripes="1" showColumnStripes="0"/>
</table>
</file>

<file path=xl/tables/table1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7" xr:uid="{6B58BAE1-298C-4274-BAC0-C79E478BB92A}" name="RIO_SALADO" displayName="RIO_SALADO" ref="GX1:GX15" totalsRowShown="0" headerRowDxfId="190" headerRowBorderDxfId="189" tableBorderDxfId="188">
  <autoFilter ref="GX1:GX15" xr:uid="{6B58BAE1-298C-4274-BAC0-C79E478BB92A}"/>
  <tableColumns count="1">
    <tableColumn id="1" xr3:uid="{9E4D6B03-51C7-4ABB-8977-3BAA35766D1F}" name="RIO_SALADO"/>
  </tableColumns>
  <tableStyleInfo name="TableStyleMedium2" showFirstColumn="0" showLastColumn="0" showRowStripes="1" showColumnStripes="0"/>
</table>
</file>

<file path=xl/tables/table1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3270C919-D482-4B72-B653-FFC028957ECA}" name="ROQUE_PEREZ_SALADILLO" displayName="ROQUE_PEREZ_SALADILLO" ref="GY1:GY13" totalsRowShown="0" headerRowDxfId="187" headerRowBorderDxfId="186" tableBorderDxfId="185">
  <autoFilter ref="GY1:GY13" xr:uid="{3270C919-D482-4B72-B653-FFC028957ECA}"/>
  <tableColumns count="1">
    <tableColumn id="1" xr3:uid="{816BDCED-3DE5-418F-BDB2-48A6E639A03B}" name="ROQUE_PEREZ_SALADILLO"/>
  </tableColumns>
  <tableStyleInfo name="TableStyleMedium2" showFirstColumn="0" showLastColumn="0" showRowStripes="1" showColumnStripes="0"/>
</table>
</file>

<file path=xl/tables/table1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A62D16B5-06D6-4246-B8D6-15019529D7B4}" name="TAPALQUE_II" displayName="TAPALQUE_II" ref="GZ1:GZ13" totalsRowShown="0" headerRowDxfId="184" headerRowBorderDxfId="183" tableBorderDxfId="182">
  <autoFilter ref="GZ1:GZ13" xr:uid="{A62D16B5-06D6-4246-B8D6-15019529D7B4}"/>
  <tableColumns count="1">
    <tableColumn id="1" xr3:uid="{00525421-D07C-4D59-BDF8-E116C15EF7B5}" name="TAPALQUE_II"/>
  </tableColumns>
  <tableStyleInfo name="TableStyleMedium2" showFirstColumn="0" showLastColumn="0" showRowStripes="1" showColumnStripes="0"/>
</table>
</file>

<file path=xl/tables/table1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0" xr:uid="{62E247F1-B595-4EF4-ABC4-F4630DC96784}" name="VALLIMANCA" displayName="VALLIMANCA" ref="HA1:HA13" totalsRowShown="0" headerRowDxfId="181" headerRowBorderDxfId="180" tableBorderDxfId="179">
  <autoFilter ref="HA1:HA13" xr:uid="{62E247F1-B595-4EF4-ABC4-F4630DC96784}"/>
  <tableColumns count="1">
    <tableColumn id="1" xr3:uid="{ABD392F1-E4C2-47FC-9BE8-251A380AFB1C}" name="VALLIMANC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9D05ACC9-197D-45FB-A9DE-E5D2CB64A81B}" name="Tabla68" displayName="Tabla68" ref="V1:V11" totalsRowShown="0">
  <autoFilter ref="V1:V11" xr:uid="{79A082A4-E8A7-4E4A-B007-2E666C74F8A5}"/>
  <tableColumns count="1">
    <tableColumn id="1" xr3:uid="{87D4E16B-5DCB-45CA-83E9-B3BD4B2C8C6B}" name="Columna1"/>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5BF9A72D-BCC9-4DA0-B341-437FA6A1302B}" name="Tabla71" displayName="Tabla71" ref="I1:I19" totalsRowShown="0">
  <autoFilter ref="I1:I19" xr:uid="{F1C9963F-49A5-48F2-B8D5-2E7B9E9F0922}"/>
  <tableColumns count="1">
    <tableColumn id="1" xr3:uid="{F8589838-F9D0-4193-8149-2DBC0B7B7EA7}" name="Columna1"/>
  </tableColumns>
  <tableStyleInfo name="TableStyleMedium2" showFirstColumn="0" showLastColumn="0" showRowStripes="1" showColumnStripes="0"/>
</table>
</file>

<file path=xl/tables/table2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1" xr:uid="{157BA5D0-8055-4273-8845-F9BE4DC7DEE8}" name="PILA" displayName="PILA" ref="HB1:HB7" totalsRowShown="0" headerRowDxfId="178" dataDxfId="176" headerRowBorderDxfId="177" tableBorderDxfId="175">
  <autoFilter ref="HB1:HB7" xr:uid="{157BA5D0-8055-4273-8845-F9BE4DC7DEE8}"/>
  <tableColumns count="1">
    <tableColumn id="1" xr3:uid="{19CB15C8-D484-4E63-9A6A-D8394C236BB2}" name="PILA" dataDxfId="174"/>
  </tableColumns>
  <tableStyleInfo name="TableStyleMedium2" showFirstColumn="0" showLastColumn="0" showRowStripes="1" showColumnStripes="0"/>
</table>
</file>

<file path=xl/tables/table2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1EF8DD2B-EE19-48DC-8200-C4FF18B57573}" name="CASTELAR" displayName="CASTELAR" ref="HC1:HC9" totalsRowShown="0" headerRowDxfId="173" headerRowBorderDxfId="172" tableBorderDxfId="171">
  <autoFilter ref="HC1:HC9" xr:uid="{1EF8DD2B-EE19-48DC-8200-C4FF18B57573}"/>
  <tableColumns count="1">
    <tableColumn id="1" xr3:uid="{F9B1E31F-A0FA-4249-BBC2-42BE4AF19112}" name="CASTELAR"/>
  </tableColumns>
  <tableStyleInfo name="TableStyleMedium2" showFirstColumn="0" showLastColumn="0" showRowStripes="1" showColumnStripes="0"/>
</table>
</file>

<file path=xl/tables/table2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3" xr:uid="{059BF36B-1A3C-44A5-8917-458489359DC6}" name="CENTRO_OESTE_SANTAFESINO" displayName="CENTRO_OESTE_SANTAFESINO" ref="HD1:HD14" totalsRowShown="0" headerRowDxfId="170" headerRowBorderDxfId="169" tableBorderDxfId="168">
  <autoFilter ref="HD1:HD14" xr:uid="{059BF36B-1A3C-44A5-8917-458489359DC6}"/>
  <tableColumns count="1">
    <tableColumn id="1" xr3:uid="{B88BEB81-AF92-46D9-99F5-897E153A84DB}" name="CENTRO_OESTE_SANTAFESINO"/>
  </tableColumns>
  <tableStyleInfo name="TableStyleMedium2" showFirstColumn="0" showLastColumn="0" showRowStripes="1" showColumnStripes="0"/>
</table>
</file>

<file path=xl/tables/table2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4" xr:uid="{3F451188-A2BE-4D4D-AD2B-92B8598B0515}" name="CUENCA" displayName="CUENCA" ref="HE1:HE9" totalsRowShown="0" headerRowDxfId="167" headerRowBorderDxfId="166" tableBorderDxfId="165">
  <autoFilter ref="HE1:HE9" xr:uid="{3F451188-A2BE-4D4D-AD2B-92B8598B0515}"/>
  <tableColumns count="1">
    <tableColumn id="1" xr3:uid="{FB013810-8600-4CE9-B33B-FE68CA409DA3}" name="CUENCA"/>
  </tableColumns>
  <tableStyleInfo name="TableStyleMedium2" showFirstColumn="0" showLastColumn="0" showRowStripes="1" showColumnStripes="0"/>
</table>
</file>

<file path=xl/tables/table2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5" xr:uid="{AAD7BFB1-A415-458A-B4D3-0299EEF43146}" name="EL_CEIBO" displayName="EL_CEIBO" ref="HF1:HF8" totalsRowShown="0" headerRowDxfId="164" headerRowBorderDxfId="163" tableBorderDxfId="162">
  <autoFilter ref="HF1:HF8" xr:uid="{AAD7BFB1-A415-458A-B4D3-0299EEF43146}"/>
  <tableColumns count="1">
    <tableColumn id="1" xr3:uid="{B6613B19-4850-4266-A207-2A05F641F430}" name="EL_CEIBO"/>
  </tableColumns>
  <tableStyleInfo name="TableStyleMedium2" showFirstColumn="0" showLastColumn="0" showRowStripes="1" showColumnStripes="0"/>
</table>
</file>

<file path=xl/tables/table2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6" xr:uid="{BFAD6336-FCAF-4D0D-8B4F-60312B406522}" name="ELISA_HUMBERTO_PRIMO" displayName="ELISA_HUMBERTO_PRIMO" ref="HG1:HG7" totalsRowShown="0" headerRowDxfId="161" headerRowBorderDxfId="160" tableBorderDxfId="159">
  <autoFilter ref="HG1:HG7" xr:uid="{BFAD6336-FCAF-4D0D-8B4F-60312B406522}"/>
  <tableColumns count="1">
    <tableColumn id="1" xr3:uid="{E49AF154-D180-456F-BE87-C7E45637E6EB}" name="ELISA_HUMBERTO_PRIMO"/>
  </tableColumns>
  <tableStyleInfo name="TableStyleMedium2" showFirstColumn="0" showLastColumn="0" showRowStripes="1" showColumnStripes="0"/>
</table>
</file>

<file path=xl/tables/table2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7" xr:uid="{109DFF4C-3E2F-427A-9EDA-7DD3A34EA865}" name="ESPERANZA" displayName="ESPERANZA" ref="HH1:HH12" totalsRowShown="0" headerRowDxfId="158" headerRowBorderDxfId="157" tableBorderDxfId="156">
  <autoFilter ref="HH1:HH12" xr:uid="{109DFF4C-3E2F-427A-9EDA-7DD3A34EA865}"/>
  <tableColumns count="1">
    <tableColumn id="1" xr3:uid="{ED5AA51B-E2EA-4CEC-972F-0376C051B2EC}" name="ESPERANZA"/>
  </tableColumns>
  <tableStyleInfo name="TableStyleMedium2" showFirstColumn="0" showLastColumn="0" showRowStripes="1" showColumnStripes="0"/>
</table>
</file>

<file path=xl/tables/table2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82C4298A-F6C8-4858-AB5E-58C06B15396A}" name="GALVEZ" displayName="GALVEZ" ref="HI1:HI11" totalsRowShown="0" headerRowDxfId="155" headerRowBorderDxfId="154" tableBorderDxfId="153">
  <autoFilter ref="HI1:HI11" xr:uid="{82C4298A-F6C8-4858-AB5E-58C06B15396A}"/>
  <tableColumns count="1">
    <tableColumn id="1" xr3:uid="{63EAE775-9C73-4350-95C1-7443124A385C}" name="GALVEZ"/>
  </tableColumns>
  <tableStyleInfo name="TableStyleMedium2" showFirstColumn="0" showLastColumn="0" showRowStripes="1" showColumnStripes="0"/>
</table>
</file>

<file path=xl/tables/table2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9FED0FDC-8599-4EC5-B537-78E49441B923}" name="RAFAELA" displayName="RAFAELA" ref="HJ1:HJ13" totalsRowShown="0" headerRowDxfId="152" headerRowBorderDxfId="151" tableBorderDxfId="150">
  <autoFilter ref="HJ1:HJ13" xr:uid="{9FED0FDC-8599-4EC5-B537-78E49441B923}"/>
  <tableColumns count="1">
    <tableColumn id="1" xr3:uid="{26330BAF-73B0-488E-8F2C-4A59491966ED}" name="RAFAELA"/>
  </tableColumns>
  <tableStyleInfo name="TableStyleMedium2" showFirstColumn="0" showLastColumn="0" showRowStripes="1" showColumnStripes="0"/>
</table>
</file>

<file path=xl/tables/table2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0" xr:uid="{B1D0AE3C-2953-4A39-976D-C4F9AE24BB8F}" name="SAN_FRANCISCO" displayName="SAN_FRANCISCO" ref="HK1:HK6" totalsRowShown="0" headerRowDxfId="149" headerRowBorderDxfId="148" tableBorderDxfId="147">
  <autoFilter ref="HK1:HK6" xr:uid="{B1D0AE3C-2953-4A39-976D-C4F9AE24BB8F}"/>
  <tableColumns count="1">
    <tableColumn id="1" xr3:uid="{CEA12BDA-7039-4FF2-A814-E1135085D4C5}" name="SAN_FRANCISCO"/>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FFBDAB7D-353E-49C9-A181-DEAA9C4B646B}" name="Tabla72" displayName="Tabla72" ref="J1:J11" totalsRowShown="0">
  <autoFilter ref="J1:J11" xr:uid="{2199CA14-45A2-4554-84C3-3DF48E89B5AE}"/>
  <tableColumns count="1">
    <tableColumn id="1" xr3:uid="{B55544D4-EC4E-4F19-A20F-828CC72F8953}" name="Columna1"/>
  </tableColumns>
  <tableStyleInfo name="TableStyleMedium2" showFirstColumn="0" showLastColumn="0" showRowStripes="1" showColumnStripes="0"/>
</table>
</file>

<file path=xl/tables/table2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1" xr:uid="{276EE789-EF01-48B9-860E-92435704805E}" name="SAN_MARTIN_DE_LAS_ESCOBAS_COLONIA_BELGRANO" displayName="SAN_MARTIN_DE_LAS_ESCOBAS_COLONIA_BELGRANO" ref="HL1:HL13" totalsRowShown="0" headerRowDxfId="146" headerRowBorderDxfId="145" tableBorderDxfId="144">
  <autoFilter ref="HL1:HL13" xr:uid="{276EE789-EF01-48B9-860E-92435704805E}"/>
  <tableColumns count="1">
    <tableColumn id="1" xr3:uid="{BF685762-E384-4F69-959A-E7CF4090AB07}" name="SAN_MARTIN_DE_LAS_ESCOBAS_COLONIA_BELGRANO"/>
  </tableColumns>
  <tableStyleInfo name="TableStyleMedium2" showFirstColumn="0" showLastColumn="0" showRowStripes="1" showColumnStripes="0"/>
</table>
</file>

<file path=xl/tables/table2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2" xr:uid="{D3FDA6B6-FE4B-41A7-B390-747AD9A8F17E}" name="ARMSTRONG_MONTES_DE_OCA" displayName="ARMSTRONG_MONTES_DE_OCA" ref="HM1:HM13" totalsRowShown="0">
  <autoFilter ref="HM1:HM13" xr:uid="{D3FDA6B6-FE4B-41A7-B390-747AD9A8F17E}"/>
  <tableColumns count="1">
    <tableColumn id="1" xr3:uid="{7D975B61-8CE5-4B49-A1EB-85002F4A51F8}" name="ARMSTRONG_MONTES_DE_OCA"/>
  </tableColumns>
  <tableStyleInfo name="TableStyleMedium2" showFirstColumn="0" showLastColumn="0" showRowStripes="1" showColumnStripes="0"/>
</table>
</file>

<file path=xl/tables/table2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3" xr:uid="{4A413082-4128-4B15-8BA7-67E23C405F66}" name="ASCENSION" displayName="ASCENSION" ref="HN1:HN12" totalsRowShown="0">
  <autoFilter ref="HN1:HN12" xr:uid="{4A413082-4128-4B15-8BA7-67E23C405F66}"/>
  <tableColumns count="1">
    <tableColumn id="1" xr3:uid="{3278DCFE-EB83-41A4-B505-30C5E13D4428}" name="ASCENSION"/>
  </tableColumns>
  <tableStyleInfo name="TableStyleMedium2" showFirstColumn="0" showLastColumn="0" showRowStripes="1" showColumnStripes="0"/>
</table>
</file>

<file path=xl/tables/table2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4" xr:uid="{ECCDFD41-E121-49F8-B379-228EBCD70660}" name="COLONIA_MEDICI" displayName="COLONIA_MEDICI" ref="HO1:HO15" totalsRowShown="0">
  <autoFilter ref="HO1:HO15" xr:uid="{ECCDFD41-E121-49F8-B379-228EBCD70660}"/>
  <tableColumns count="1">
    <tableColumn id="1" xr3:uid="{55D695F6-33DB-4569-8117-CDF3042D17A9}" name="COLONIA_MEDICI"/>
  </tableColumns>
  <tableStyleInfo name="TableStyleMedium2" showFirstColumn="0" showLastColumn="0" showRowStripes="1" showColumnStripes="0"/>
</table>
</file>

<file path=xl/tables/table2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5" xr:uid="{F00D438A-C59E-4791-9E2D-1C1772A588E2}" name="EL_ABROJO" displayName="EL_ABROJO" ref="HP1:HP11" totalsRowShown="0">
  <autoFilter ref="HP1:HP11" xr:uid="{F00D438A-C59E-4791-9E2D-1C1772A588E2}"/>
  <tableColumns count="1">
    <tableColumn id="1" xr3:uid="{72472701-919F-4B52-B6AC-C9CAA38FFA74}" name="EL_ABROJO"/>
  </tableColumns>
  <tableStyleInfo name="TableStyleMedium2" showFirstColumn="0" showLastColumn="0" showRowStripes="1" showColumnStripes="0"/>
</table>
</file>

<file path=xl/tables/table2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6" xr:uid="{FA9314FA-1B0E-40E4-9E18-D51AF578CA57}" name="GENERAL_ARENALES" displayName="GENERAL_ARENALES" ref="HQ1:HQ12" totalsRowShown="0">
  <autoFilter ref="HQ1:HQ12" xr:uid="{FA9314FA-1B0E-40E4-9E18-D51AF578CA57}"/>
  <tableColumns count="1">
    <tableColumn id="1" xr3:uid="{636AEAED-8726-4CC7-B38E-6C761EC4A802}" name="GENERAL_ARENALES"/>
  </tableColumns>
  <tableStyleInfo name="TableStyleMedium2" showFirstColumn="0" showLastColumn="0" showRowStripes="1" showColumnStripes="0"/>
</table>
</file>

<file path=xl/tables/table2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7" xr:uid="{E03BC229-A188-4C4D-A9E3-6DDD73281977}" name="GENERAL_BALDISSERA" displayName="GENERAL_BALDISSERA" ref="HR1:HR13" totalsRowShown="0">
  <autoFilter ref="HR1:HR13" xr:uid="{E03BC229-A188-4C4D-A9E3-6DDD73281977}"/>
  <tableColumns count="1">
    <tableColumn id="1" xr3:uid="{65E801CD-2439-48EA-BAAA-287E3186FA39}" name="GENERAL_BALDISSERA"/>
  </tableColumns>
  <tableStyleInfo name="TableStyleMedium2" showFirstColumn="0" showLastColumn="0" showRowStripes="1" showColumnStripes="0"/>
</table>
</file>

<file path=xl/tables/table2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8" xr:uid="{C8B16AE3-C8ED-4A20-BEDC-69A6861C41D6}" name="LA_CALANDRIA" displayName="LA_CALANDRIA" ref="HS1:HS9" totalsRowShown="0">
  <autoFilter ref="HS1:HS9" xr:uid="{C8B16AE3-C8ED-4A20-BEDC-69A6861C41D6}"/>
  <tableColumns count="1">
    <tableColumn id="1" xr3:uid="{C821D1EF-F2A2-43FB-A001-76BA1120F58D}" name="LA_CALANDRIA"/>
  </tableColumns>
  <tableStyleInfo name="TableStyleMedium2" showFirstColumn="0" showLastColumn="0" showRowStripes="1" showColumnStripes="0"/>
</table>
</file>

<file path=xl/tables/table2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9" xr:uid="{97046302-D803-45E4-B5FB-A3132B861E7D}" name="LAS_PETACAS" displayName="LAS_PETACAS" ref="HT1:HT15" totalsRowShown="0">
  <autoFilter ref="HT1:HT15" xr:uid="{97046302-D803-45E4-B5FB-A3132B861E7D}"/>
  <tableColumns count="1">
    <tableColumn id="1" xr3:uid="{737ACCAA-CBC6-4120-8924-97757AABC3CD}" name="LAS_PETACAS"/>
  </tableColumns>
  <tableStyleInfo name="TableStyleMedium2" showFirstColumn="0" showLastColumn="0" showRowStripes="1" showColumnStripes="0"/>
</table>
</file>

<file path=xl/tables/table2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0" xr:uid="{CE4FA5F5-4F02-4E05-8935-D2A9B0FB23EE}" name="MARIA_TERESA" displayName="MARIA_TERESA" ref="HU1:HU12" totalsRowShown="0">
  <autoFilter ref="HU1:HU12" xr:uid="{CE4FA5F5-4F02-4E05-8935-D2A9B0FB23EE}"/>
  <tableColumns count="1">
    <tableColumn id="1" xr3:uid="{428C4879-4973-4F72-996B-2B0E64ABEF90}" name="MARIA_TERESA"/>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A40AC78-2767-4598-9E7E-B18D0A2B44AA}" name="ALEJANDRO_CHAJAN" displayName="ALEJANDRO_CHAJAN" ref="X1:X12" totalsRowShown="0" headerRowDxfId="709" headerRowBorderDxfId="708" tableBorderDxfId="707">
  <autoFilter ref="X1:X12" xr:uid="{9A40AC78-2767-4598-9E7E-B18D0A2B44AA}"/>
  <tableColumns count="1">
    <tableColumn id="1" xr3:uid="{8563CCB5-CFF2-4884-B6CF-5A08E969A863}" name="ALEJANDRO_CHAJAN"/>
  </tableColumns>
  <tableStyleInfo name="TableStyleMedium2" showFirstColumn="0" showLastColumn="0" showRowStripes="1" showColumnStripes="0"/>
</table>
</file>

<file path=xl/tables/table2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1" xr:uid="{9F9DAAC2-2B1F-47FE-B14E-0EB9D0184EC3}" name="MONTE_BUEY_INRIVILLE" displayName="MONTE_BUEY_INRIVILLE" ref="HV1:HV10" totalsRowShown="0">
  <autoFilter ref="HV1:HV10" xr:uid="{9F9DAAC2-2B1F-47FE-B14E-0EB9D0184EC3}"/>
  <tableColumns count="1">
    <tableColumn id="1" xr3:uid="{A0AED33C-169C-4B54-A9E8-F87AE2989655}" name="MONTE_BUEY_INRIVILLE"/>
  </tableColumns>
  <tableStyleInfo name="TableStyleMedium2" showFirstColumn="0" showLastColumn="0" showRowStripes="1" showColumnStripes="0"/>
</table>
</file>

<file path=xl/tables/table2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2" xr:uid="{A7B756A9-C23C-49E8-8434-E264FC5DC061}" name="MONTE_MAIZ" displayName="MONTE_MAIZ" ref="HW1:HW12" totalsRowShown="0">
  <autoFilter ref="HW1:HW12" xr:uid="{A7B756A9-C23C-49E8-8434-E264FC5DC061}"/>
  <tableColumns count="1">
    <tableColumn id="1" xr3:uid="{AFB02FB7-7199-44D0-8A83-A2691C171BDE}" name="MONTE_MAIZ"/>
  </tableColumns>
  <tableStyleInfo name="TableStyleMedium2" showFirstColumn="0" showLastColumn="0" showRowStripes="1" showColumnStripes="0"/>
</table>
</file>

<file path=xl/tables/table2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3" xr:uid="{B3F9E1CC-F0E2-4BCC-B1FF-733F61635696}" name="POSTA_ESPINILLOS" displayName="POSTA_ESPINILLOS" ref="HX1:HX14" totalsRowShown="0">
  <autoFilter ref="HX1:HX14" xr:uid="{B3F9E1CC-F0E2-4BCC-B1FF-733F61635696}"/>
  <tableColumns count="1">
    <tableColumn id="1" xr3:uid="{272D158C-66E2-4B2B-BA27-CB21DF415A65}" name="POSTA_ESPINILLOS"/>
  </tableColumns>
  <tableStyleInfo name="TableStyleMedium2" showFirstColumn="0" showLastColumn="0" showRowStripes="1" showColumnStripes="0"/>
</table>
</file>

<file path=xl/tables/table2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4" xr:uid="{8EF68E2C-F5C0-4F0C-AB25-7F66AAFEA6CA}" name="ROSARIO" displayName="ROSARIO" ref="HY1:HY13" totalsRowShown="0" headerRowDxfId="143">
  <autoFilter ref="HY1:HY13" xr:uid="{8EF68E2C-F5C0-4F0C-AB25-7F66AAFEA6CA}"/>
  <tableColumns count="1">
    <tableColumn id="1" xr3:uid="{0331A597-BB10-42F0-BAC3-3A6C0373DD46}" name="ROSARIO"/>
  </tableColumns>
  <tableStyleInfo name="TableStyleMedium2" showFirstColumn="0" showLastColumn="0" showRowStripes="1" showColumnStripes="0"/>
</table>
</file>

<file path=xl/tables/table2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5" xr:uid="{6A30593B-94A0-4F3E-8564-53044322605F}" name="SAN_JORGE_LAS_ROSAS" displayName="SAN_JORGE_LAS_ROSAS" ref="HZ1:HZ5" totalsRowShown="0">
  <autoFilter ref="HZ1:HZ5" xr:uid="{6A30593B-94A0-4F3E-8564-53044322605F}"/>
  <tableColumns count="1">
    <tableColumn id="1" xr3:uid="{1E989D66-B7F0-405E-8A4D-53E63C365690}" name="SAN_JORGE_LAS_ROSAS"/>
  </tableColumns>
  <tableStyleInfo name="TableStyleMedium2" showFirstColumn="0" showLastColumn="0" showRowStripes="1" showColumnStripes="0"/>
</table>
</file>

<file path=xl/tables/table2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6" xr:uid="{D729244D-8C88-44CE-8631-FA35375DCCEA}" name="SANTA_ISABEL" displayName="SANTA_ISABEL" ref="IA1:IA11" totalsRowShown="0">
  <autoFilter ref="IA1:IA11" xr:uid="{D729244D-8C88-44CE-8631-FA35375DCCEA}"/>
  <tableColumns count="1">
    <tableColumn id="1" xr3:uid="{78FBE6F1-A948-44FC-BDEE-13A3FC76267A}" name="SANTA_ISABEL"/>
  </tableColumns>
  <tableStyleInfo name="TableStyleMedium2" showFirstColumn="0" showLastColumn="0" showRowStripes="1" showColumnStripes="0"/>
</table>
</file>

<file path=xl/tables/table2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7" xr:uid="{64846AC8-DD7C-44B1-9026-5F32FEC55B5B}" name="SANTA_MARIA" displayName="SANTA_MARIA" ref="IB1:IB11" totalsRowShown="0">
  <autoFilter ref="IB1:IB11" xr:uid="{64846AC8-DD7C-44B1-9026-5F32FEC55B5B}"/>
  <tableColumns count="1">
    <tableColumn id="1" xr3:uid="{5617BF13-3FCB-4988-9954-69DD85EDEEF8}" name="SANTA_MARIA"/>
  </tableColumns>
  <tableStyleInfo name="TableStyleMedium2" showFirstColumn="0" showLastColumn="0" showRowStripes="1" showColumnStripes="0"/>
</table>
</file>

<file path=xl/tables/table2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8" xr:uid="{409C22A9-F966-4EA6-A60C-6F92EA813A77}" name="TEODELINA" displayName="TEODELINA" ref="IC1:IC11" totalsRowShown="0">
  <autoFilter ref="IC1:IC11" xr:uid="{409C22A9-F966-4EA6-A60C-6F92EA813A77}"/>
  <tableColumns count="1">
    <tableColumn id="1" xr3:uid="{7A03E132-1385-460A-897B-4A6BA97AF0E8}" name="TEODELINA"/>
  </tableColumns>
  <tableStyleInfo name="TableStyleMedium2" showFirstColumn="0" showLastColumn="0" showRowStripes="1" showColumnStripes="0"/>
</table>
</file>

<file path=xl/tables/table2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9" xr:uid="{D03F470C-2399-4C2B-BD69-BFF8C37F89F7}" name="LAPRIDA" displayName="LAPRIDA" ref="ID1:ID13" totalsRowShown="0" dataDxfId="142">
  <autoFilter ref="ID1:ID13" xr:uid="{D03F470C-2399-4C2B-BD69-BFF8C37F89F7}"/>
  <tableColumns count="1">
    <tableColumn id="1" xr3:uid="{B2021780-8FA6-4B01-B03F-5B13A25909B7}" name="LAPRIDA" dataDxfId="141"/>
  </tableColumns>
  <tableStyleInfo name="TableStyleMedium2" showFirstColumn="0" showLastColumn="0" showRowStripes="1" showColumnStripes="0"/>
</table>
</file>

<file path=xl/tables/table2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0" xr:uid="{F95FA402-01D2-43AC-B1C2-6F93038D436F}" name="BENITO_JUAREZ" displayName="BENITO_JUAREZ" ref="IE1:IE11" totalsRowShown="0" headerRowDxfId="140" dataDxfId="138" headerRowBorderDxfId="139" tableBorderDxfId="137">
  <autoFilter ref="IE1:IE11" xr:uid="{F95FA402-01D2-43AC-B1C2-6F93038D436F}"/>
  <tableColumns count="1">
    <tableColumn id="1" xr3:uid="{9F12173E-3A0C-4E2D-9FE6-3C3C69BA1F9C}" name="BENITO_JUAREZ" dataDxfId="136"/>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83FE3CF-9FEA-4AA7-9079-11712B668A86}" name="BUENA_ESPERANZA" displayName="BUENA_ESPERANZA" ref="Y1:Y13" totalsRowShown="0" headerRowDxfId="706" headerRowBorderDxfId="705" tableBorderDxfId="704">
  <autoFilter ref="Y1:Y13" xr:uid="{383FE3CF-9FEA-4AA7-9079-11712B668A86}"/>
  <tableColumns count="1">
    <tableColumn id="1" xr3:uid="{0BE75F5B-8113-4D65-A9EA-640B6A62041B}" name="BUENA_ESPERANZA"/>
  </tableColumns>
  <tableStyleInfo name="TableStyleMedium2" showFirstColumn="0" showLastColumn="0" showRowStripes="1" showColumnStripes="0"/>
</table>
</file>

<file path=xl/tables/table2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1" xr:uid="{C0B1CC46-D18C-4C8F-AADF-45D69F101ED7}" name="CARHUE_HUANGUELEN" displayName="CARHUE_HUANGUELEN" ref="IF1:IF14" totalsRowShown="0" headerRowDxfId="135" dataDxfId="133" headerRowBorderDxfId="134" tableBorderDxfId="132">
  <autoFilter ref="IF1:IF14" xr:uid="{C0B1CC46-D18C-4C8F-AADF-45D69F101ED7}"/>
  <tableColumns count="1">
    <tableColumn id="1" xr3:uid="{E6E4983F-6EAE-4190-9B2D-A0827D828DE1}" name="CARHUE_HUANGUELEN" dataDxfId="131"/>
  </tableColumns>
  <tableStyleInfo name="TableStyleMedium2" showFirstColumn="0" showLastColumn="0" showRowStripes="1" showColumnStripes="0"/>
</table>
</file>

<file path=xl/tables/table2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2" xr:uid="{C07A05E6-00B7-4664-8F6C-AB84018E066C}" name="CORONEL_PRINGLES_II" displayName="CORONEL_PRINGLES_II" ref="IG1:IG12" totalsRowShown="0" headerRowDxfId="130" headerRowBorderDxfId="129" tableBorderDxfId="128">
  <autoFilter ref="IG1:IG12" xr:uid="{C07A05E6-00B7-4664-8F6C-AB84018E066C}"/>
  <tableColumns count="1">
    <tableColumn id="1" xr3:uid="{AFDB9CB7-28DE-42DB-867C-988EAD937C3D}" name="CORONEL_PRINGLES_II"/>
  </tableColumns>
  <tableStyleInfo name="TableStyleMedium2" showFirstColumn="0" showLastColumn="0" showRowStripes="1" showColumnStripes="0"/>
</table>
</file>

<file path=xl/tables/table2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3" xr:uid="{1BF28082-79D0-4123-8FA4-B02ECA67CE43}" name="CORONEL_SUAREZ" displayName="CORONEL_SUAREZ" ref="IH1:IH12" totalsRowShown="0" headerRowDxfId="127" headerRowBorderDxfId="126" tableBorderDxfId="125">
  <autoFilter ref="IH1:IH12" xr:uid="{1BF28082-79D0-4123-8FA4-B02ECA67CE43}"/>
  <tableColumns count="1">
    <tableColumn id="1" xr3:uid="{168ACE39-3E5C-4998-AC17-3D4D73273B7C}" name="CORONEL_SUAREZ"/>
  </tableColumns>
  <tableStyleInfo name="TableStyleMedium2" showFirstColumn="0" showLastColumn="0" showRowStripes="1" showColumnStripes="0"/>
</table>
</file>

<file path=xl/tables/table2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4" xr:uid="{1EA9A73A-7CC5-4A39-99ED-7F0567A94C9C}" name="GENERAL_LAMADRID" displayName="GENERAL_LAMADRID" ref="II1:II14" totalsRowShown="0" headerRowDxfId="124" headerRowBorderDxfId="123" tableBorderDxfId="122">
  <autoFilter ref="II1:II14" xr:uid="{1EA9A73A-7CC5-4A39-99ED-7F0567A94C9C}"/>
  <tableColumns count="1">
    <tableColumn id="1" xr3:uid="{2157CF8A-D60A-4C0E-A6EE-E4BD02DDE362}" name="GENERAL_LAMADRID"/>
  </tableColumns>
  <tableStyleInfo name="TableStyleMedium2" showFirstColumn="0" showLastColumn="0" showRowStripes="1" showColumnStripes="0"/>
</table>
</file>

<file path=xl/tables/table2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5" xr:uid="{42623D8D-B8C9-45BB-B5F1-1AB3F099AA68}" name="NUESTRA_SEÑORA_DE_LAS_PAMPAS" displayName="NUESTRA_SEÑORA_DE_LAS_PAMPAS" ref="IJ1:IJ14" totalsRowShown="0" headerRowDxfId="121" headerRowBorderDxfId="120" tableBorderDxfId="119">
  <autoFilter ref="IJ1:IJ14" xr:uid="{42623D8D-B8C9-45BB-B5F1-1AB3F099AA68}"/>
  <tableColumns count="1">
    <tableColumn id="1" xr3:uid="{5F01DD66-B9D7-4D24-AC15-8AB91A31F55B}" name="NUESTRA_SEÑORA_DE_LAS_PAMPAS"/>
  </tableColumns>
  <tableStyleInfo name="TableStyleMedium2" showFirstColumn="0" showLastColumn="0" showRowStripes="1" showColumnStripes="0"/>
</table>
</file>

<file path=xl/tables/table2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6" xr:uid="{E8F3E4C8-C384-4BC2-B22B-F213C3AEA17C}" name="OLAVARRIA" displayName="OLAVARRIA" ref="IK1:IK10" totalsRowShown="0" headerRowDxfId="118" headerRowBorderDxfId="117" tableBorderDxfId="116">
  <autoFilter ref="IK1:IK10" xr:uid="{E8F3E4C8-C384-4BC2-B22B-F213C3AEA17C}"/>
  <tableColumns count="1">
    <tableColumn id="1" xr3:uid="{1E7A9678-B1AA-48BF-A9FE-84142CEA93C8}" name="OLAVARRIA"/>
  </tableColumns>
  <tableStyleInfo name="TableStyleMedium2" showFirstColumn="0" showLastColumn="0" showRowStripes="1" showColumnStripes="0"/>
</table>
</file>

<file path=xl/tables/table2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7" xr:uid="{71A70F40-8400-49B1-9AFF-2C08EC1E9B59}" name="PEDRO_LURO" displayName="PEDRO_LURO" ref="IL1:IL11" totalsRowShown="0" headerRowDxfId="115" headerRowBorderDxfId="114" tableBorderDxfId="113">
  <autoFilter ref="IL1:IL11" xr:uid="{71A70F40-8400-49B1-9AFF-2C08EC1E9B59}"/>
  <tableColumns count="1">
    <tableColumn id="1" xr3:uid="{D5E2C394-54C7-4225-8878-579FD4222428}" name="PEDRO_LURO"/>
  </tableColumns>
  <tableStyleInfo name="TableStyleMedium2" showFirstColumn="0" showLastColumn="0" showRowStripes="1" showColumnStripes="0"/>
</table>
</file>

<file path=xl/tables/table2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8" xr:uid="{A02331EA-ACA1-4B9A-9B60-50BA4368BF36}" name="SAN_ELOY_PIÑEYRO" displayName="SAN_ELOY_PIÑEYRO" ref="IM1:IM13" totalsRowShown="0" headerRowDxfId="112" headerRowBorderDxfId="111" tableBorderDxfId="110">
  <autoFilter ref="IM1:IM13" xr:uid="{A02331EA-ACA1-4B9A-9B60-50BA4368BF36}"/>
  <tableColumns count="1">
    <tableColumn id="1" xr3:uid="{B286BEB0-8F12-4B08-887C-009A7434876C}" name="SAN_ELOY_PIÑEYRO"/>
  </tableColumns>
  <tableStyleInfo name="TableStyleMedium2" showFirstColumn="0" showLastColumn="0" showRowStripes="1" showColumnStripes="0"/>
</table>
</file>

<file path=xl/tables/table2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9" xr:uid="{037D6E66-9F34-428D-A2F3-195C4DC14139}" name="VENTANIA" displayName="VENTANIA" ref="IN1:IN13" totalsRowShown="0" headerRowDxfId="109" headerRowBorderDxfId="108" tableBorderDxfId="107">
  <autoFilter ref="IN1:IN13" xr:uid="{037D6E66-9F34-428D-A2F3-195C4DC14139}"/>
  <tableColumns count="1">
    <tableColumn id="1" xr3:uid="{B3438D41-225D-4E51-9E76-E52E385B2F26}" name="VENTANIA"/>
  </tableColumns>
  <tableStyleInfo name="TableStyleMedium2" showFirstColumn="0" showLastColumn="0" showRowStripes="1" showColumnStripes="0"/>
</table>
</file>

<file path=xl/tables/table2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0" xr:uid="{CBC46808-A172-4787-8596-C7C2B72A29A7}" name="ACONCAGUA" displayName="ACONCAGUA" ref="IO1:IO15" totalsRowShown="0" headerRowDxfId="106" dataDxfId="104" headerRowBorderDxfId="105" tableBorderDxfId="103">
  <autoFilter ref="IO1:IO15" xr:uid="{CBC46808-A172-4787-8596-C7C2B72A29A7}"/>
  <tableColumns count="1">
    <tableColumn id="1" xr3:uid="{4443A57A-4D84-423C-AA3D-B6D8873ED1B8}" name="ACONCAGUA" dataDxfId="102"/>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C6FDC411-74CB-48F2-8809-8FB6F2ED35B0}" name="CAÑADA_SECA" displayName="CAÑADA_SECA" ref="Z1:Z13" totalsRowShown="0" headerRowDxfId="703" headerRowBorderDxfId="702" tableBorderDxfId="701">
  <autoFilter ref="Z1:Z13" xr:uid="{C6FDC411-74CB-48F2-8809-8FB6F2ED35B0}"/>
  <tableColumns count="1">
    <tableColumn id="1" xr3:uid="{1BBC9948-0498-4E16-82D0-56CA080EC5B7}" name="CAÑADA_SECA"/>
  </tableColumns>
  <tableStyleInfo name="TableStyleMedium2" showFirstColumn="0" showLastColumn="0" showRowStripes="1" showColumnStripes="0"/>
</table>
</file>

<file path=xl/tables/table2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1" xr:uid="{A11AB30A-C7E6-4254-A55E-967EDFA95F61}" name="CALCHAQUI" displayName="CALCHAQUI" ref="IQ1:IQ16" totalsRowShown="0" headerRowDxfId="101" headerRowBorderDxfId="100" tableBorderDxfId="99">
  <autoFilter ref="IQ1:IQ16" xr:uid="{A11AB30A-C7E6-4254-A55E-967EDFA95F61}"/>
  <tableColumns count="1">
    <tableColumn id="1" xr3:uid="{10F38A33-869F-45FB-BD56-41557BD0FD4E}" name="CALCHAQUI"/>
  </tableColumns>
  <tableStyleInfo name="TableStyleMedium2" showFirstColumn="0" showLastColumn="0" showRowStripes="1" showColumnStripes="0"/>
</table>
</file>

<file path=xl/tables/table2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2" xr:uid="{B8523902-A128-44D3-B0A1-B7B2DBDFE3CE}" name="HUARPE" displayName="HUARPE" ref="IR1:IR13" totalsRowShown="0" headerRowDxfId="98" headerRowBorderDxfId="97" tableBorderDxfId="96">
  <autoFilter ref="IR1:IR13" xr:uid="{B8523902-A128-44D3-B0A1-B7B2DBDFE3CE}"/>
  <tableColumns count="1">
    <tableColumn id="1" xr3:uid="{47923EA5-5F1E-4236-8B96-DA8D86806E91}" name="HUARPE"/>
  </tableColumns>
  <tableStyleInfo name="TableStyleMedium2" showFirstColumn="0" showLastColumn="0" showRowStripes="1" showColumnStripes="0"/>
</table>
</file>

<file path=xl/tables/table2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3" xr:uid="{A8589FA9-CB06-452D-8844-E622A2A4EBCF}" name="LAS_ACEQUIAS" displayName="LAS_ACEQUIAS" ref="IS1:IS14" totalsRowShown="0" headerRowDxfId="95" headerRowBorderDxfId="94" tableBorderDxfId="93">
  <autoFilter ref="IS1:IS14" xr:uid="{A8589FA9-CB06-452D-8844-E622A2A4EBCF}"/>
  <tableColumns count="1">
    <tableColumn id="1" xr3:uid="{DF8908C3-E494-4D65-A7F7-1D1D5975B937}" name="LAS_ACEQUIAS"/>
  </tableColumns>
  <tableStyleInfo name="TableStyleMedium2" showFirstColumn="0" showLastColumn="0" showRowStripes="1" showColumnStripes="0"/>
</table>
</file>

<file path=xl/tables/table2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4" xr:uid="{82DE99F4-FA32-4E58-B4D4-5484C7C12A8B}" name="LOS_ANDES" displayName="LOS_ANDES" ref="IT1:IT9" totalsRowShown="0" headerRowDxfId="92" headerRowBorderDxfId="91" tableBorderDxfId="90">
  <autoFilter ref="IT1:IT9" xr:uid="{82DE99F4-FA32-4E58-B4D4-5484C7C12A8B}"/>
  <tableColumns count="1">
    <tableColumn id="1" xr3:uid="{707EB0F2-CE5D-477D-8732-8702811E6DEC}" name="LOS_ANDES"/>
  </tableColumns>
  <tableStyleInfo name="TableStyleMedium2" showFirstColumn="0" showLastColumn="0" showRowStripes="1" showColumnStripes="0"/>
</table>
</file>

<file path=xl/tables/table2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5" xr:uid="{A2B5AD78-FC29-451C-8117-698D534DCF4E}" name="NOGALERO_DEL_NORTE" displayName="NOGALERO_DEL_NORTE" ref="IU1:IU12" totalsRowShown="0" headerRowDxfId="89" headerRowBorderDxfId="88" tableBorderDxfId="87">
  <autoFilter ref="IU1:IU12" xr:uid="{A2B5AD78-FC29-451C-8117-698D534DCF4E}"/>
  <tableColumns count="1">
    <tableColumn id="1" xr3:uid="{C6D64DE8-8611-40A9-8475-731C4EC4CAE0}" name="NOGALERO_DEL_NORTE"/>
  </tableColumns>
  <tableStyleInfo name="TableStyleMedium2" showFirstColumn="0" showLastColumn="0" showRowStripes="1" showColumnStripes="0"/>
</table>
</file>

<file path=xl/tables/table2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6" xr:uid="{C6301376-1FA3-4C6B-AD9E-03B44C95A299}" name="OLIVICOLA_SAN_JUAN" displayName="OLIVICOLA_SAN_JUAN" ref="IV1:IV11" totalsRowShown="0" headerRowDxfId="86" headerRowBorderDxfId="85" tableBorderDxfId="84">
  <autoFilter ref="IV1:IV11" xr:uid="{C6301376-1FA3-4C6B-AD9E-03B44C95A299}"/>
  <tableColumns count="1">
    <tableColumn id="1" xr3:uid="{1E9ED2C2-D7B9-4665-9016-479954AF1568}" name="OLIVICOLA_SAN_JUAN"/>
  </tableColumns>
  <tableStyleInfo name="TableStyleMedium2" showFirstColumn="0" showLastColumn="0" showRowStripes="1" showColumnStripes="0"/>
</table>
</file>

<file path=xl/tables/table2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7" xr:uid="{AB6CD5A4-11F7-4B40-9E94-84AD824147A3}" name="VIGNERONS" displayName="VIGNERONS" ref="IX1:IX12" totalsRowShown="0" headerRowDxfId="83">
  <autoFilter ref="IX1:IX12" xr:uid="{AB6CD5A4-11F7-4B40-9E94-84AD824147A3}"/>
  <tableColumns count="1">
    <tableColumn id="1" xr3:uid="{C38A6821-4E0E-4501-BA1F-9BEEEC3685F4}" name="VIGNERONS"/>
  </tableColumns>
  <tableStyleInfo name="TableStyleMedium2" showFirstColumn="0" showLastColumn="0" showRowStripes="1" showColumnStripes="0"/>
</table>
</file>

<file path=xl/tables/table2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8" xr:uid="{E374D76F-3B2C-4AE5-8D5B-0158DA07312F}" name="HOLISTICO_DE_RIO_NEGRO" displayName="HOLISTICO_DE_RIO_NEGRO" ref="FY1:FY12" totalsRowShown="0" headerRowDxfId="82" dataDxfId="80" headerRowBorderDxfId="81" tableBorderDxfId="79" totalsRowBorderDxfId="78">
  <autoFilter ref="FY1:FY12" xr:uid="{E374D76F-3B2C-4AE5-8D5B-0158DA07312F}"/>
  <tableColumns count="1">
    <tableColumn id="1" xr3:uid="{72F244F9-4C94-48F4-B3C9-6D939480DD10}" name="HOLISTICO_DE_RIO_NEGRO" dataDxfId="77"/>
  </tableColumns>
  <tableStyleInfo name="TableStyleMedium2" showFirstColumn="0" showLastColumn="0" showRowStripes="1" showColumnStripes="0"/>
</table>
</file>

<file path=xl/tables/table2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9" xr:uid="{86102DEC-4C1E-40CD-8D39-8F651AC39001}" name="SANTA_CRUZ" displayName="SANTA_CRUZ" ref="FZ1:FZ13" totalsRowShown="0" headerRowDxfId="76" dataDxfId="74" headerRowBorderDxfId="75">
  <autoFilter ref="FZ1:FZ13" xr:uid="{86102DEC-4C1E-40CD-8D39-8F651AC39001}"/>
  <tableColumns count="1">
    <tableColumn id="1" xr3:uid="{2C86AFF9-6DAE-4E44-A043-508E8B8B0ED6}" name="SANTA_CRUZ" dataDxfId="73"/>
  </tableColumns>
  <tableStyleInfo name="TableStyleMedium2" showFirstColumn="0" showLastColumn="0" showRowStripes="1" showColumnStripes="0"/>
</table>
</file>

<file path=xl/tables/table2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0" xr:uid="{0219BE34-DF28-4678-9C71-74C8660CDF81}" name="TIERRA_DEL_FUEGO" displayName="TIERRA_DEL_FUEGO" ref="GA1:GA9" totalsRowShown="0" headerRowDxfId="72" dataDxfId="70" headerRowBorderDxfId="71" tableBorderDxfId="69">
  <autoFilter ref="GA1:GA9" xr:uid="{0219BE34-DF28-4678-9C71-74C8660CDF81}"/>
  <tableColumns count="1">
    <tableColumn id="1" xr3:uid="{F3F120BF-BE47-4E83-AE20-EAEB5DF8AE51}" name="TIERRA_DEL_FUEGO" dataDxfId="68"/>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FF72DE2-F3DD-452C-B529-7F2D793810A4}" name="CARNERILLO" displayName="CARNERILLO" ref="AA1:AA16" totalsRowShown="0" headerRowDxfId="700" headerRowBorderDxfId="699" tableBorderDxfId="698">
  <autoFilter ref="AA1:AA16" xr:uid="{CFF72DE2-F3DD-452C-B529-7F2D793810A4}"/>
  <tableColumns count="1">
    <tableColumn id="1" xr3:uid="{A36452E3-E2B6-4D45-998D-F62D507309E9}" name="CARNERILLO"/>
  </tableColumns>
  <tableStyleInfo name="TableStyleMedium2" showFirstColumn="0" showLastColumn="0" showRowStripes="1" showColumnStripes="0"/>
</table>
</file>

<file path=xl/tables/table2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1" xr:uid="{11BEB16B-1B0E-4CCE-B8A6-30FC58BDCBCB}" name="SURERO" displayName="SURERO" ref="GJ1:GJ6" totalsRowShown="0" headerRowDxfId="67" headerRowBorderDxfId="66">
  <autoFilter ref="GJ1:GJ6" xr:uid="{11BEB16B-1B0E-4CCE-B8A6-30FC58BDCBCB}"/>
  <tableColumns count="1">
    <tableColumn id="1" xr3:uid="{86053016-A955-452D-8F73-AF67A0984579}" name="SURERO"/>
  </tableColumns>
  <tableStyleInfo name="TableStyleMedium2" showFirstColumn="0" showLastColumn="0" showRowStripes="1" showColumnStripes="0"/>
</table>
</file>

<file path=xl/tables/table2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2" xr:uid="{81264E0D-4C63-4DA4-B81F-7DD69D7686F5}" name="ARAUCO" displayName="ARAUCO" ref="IP1:IP11" totalsRowShown="0" headerRowDxfId="65" headerRowBorderDxfId="64">
  <autoFilter ref="IP1:IP11" xr:uid="{81264E0D-4C63-4DA4-B81F-7DD69D7686F5}"/>
  <tableColumns count="1">
    <tableColumn id="1" xr3:uid="{AACC57B1-1910-4F8A-9A95-3676BB685329}" name="ARAUCO"/>
  </tableColumns>
  <tableStyleInfo name="TableStyleMedium2" showFirstColumn="0" showLastColumn="0" showRowStripes="1" showColumnStripes="0"/>
</table>
</file>

<file path=xl/tables/table2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3" xr:uid="{EBCBB3E0-8A48-47D7-8CC7-E5E7CD00A345}" name="FRUTICOLA_CUYO" displayName="FRUTICOLA_CUYO" ref="IW1:IW15" totalsRowShown="0" headerRowDxfId="63" headerRowBorderDxfId="62">
  <autoFilter ref="IW1:IW15" xr:uid="{EBCBB3E0-8A48-47D7-8CC7-E5E7CD00A345}"/>
  <tableColumns count="1">
    <tableColumn id="1" xr3:uid="{96E9729C-425C-4616-8A19-BA85E0EE0BC3}" name="FRUTICOLA_CUYO"/>
  </tableColumns>
  <tableStyleInfo name="TableStyleMedium2" showFirstColumn="0" showLastColumn="0" showRowStripes="1" showColumnStripes="0"/>
</table>
</file>

<file path=xl/tables/table2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6" xr:uid="{0C739958-E9C3-43D9-8F9D-D3E041CC1047}" name="IBARRETA" displayName="IBARRETA" ref="AX1:AX10" totalsRowShown="0" headerRowDxfId="61" headerRowBorderDxfId="60">
  <autoFilter ref="AX1:AX10" xr:uid="{0C739958-E9C3-43D9-8F9D-D3E041CC1047}"/>
  <tableColumns count="1">
    <tableColumn id="1" xr3:uid="{43DCD8D5-7D16-4943-8FD1-69A8E5BAC2AB}" name="IBARRETA"/>
  </tableColumns>
  <tableStyleInfo name="TableStyleMedium2" showFirstColumn="0" showLastColumn="0" showRowStripes="1" showColumnStripes="0"/>
</table>
</file>

<file path=xl/tables/table2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7" xr:uid="{EDD182EB-29CC-4633-BD11-433CCFE1D520}" name="LOMITAS" displayName="LOMITAS" ref="AY1:AY11" totalsRowShown="0" headerRowDxfId="59" headerRowBorderDxfId="58">
  <autoFilter ref="AY1:AY11" xr:uid="{EDD182EB-29CC-4633-BD11-433CCFE1D520}"/>
  <tableColumns count="1">
    <tableColumn id="1" xr3:uid="{21EDBC87-921A-4325-861E-C8A30EA9028C}" name="LOMITAS"/>
  </tableColumns>
  <tableStyleInfo name="TableStyleMedium2" showFirstColumn="0" showLastColumn="0" showRowStripes="1" showColumnStripes="0"/>
</table>
</file>

<file path=xl/tables/table2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8" xr:uid="{71F2862E-D683-4D71-9ADF-6A95CA89F2CE}" name="AGROPECUARIA_9_DE_JULIO" displayName="AGROPECUARIA_9_DE_JULIO" ref="FK1:FK7" totalsRowShown="0" headerRowDxfId="57" headerRowBorderDxfId="56">
  <autoFilter ref="FK1:FK7" xr:uid="{71F2862E-D683-4D71-9ADF-6A95CA89F2CE}"/>
  <tableColumns count="1">
    <tableColumn id="1" xr3:uid="{E13FC670-01B7-404B-9C07-0A047A435085}" name="AGROPECUARIA_9_DE_JULIO"/>
  </tableColumns>
  <tableStyleInfo name="TableStyleMedium2" showFirstColumn="0" showLastColumn="0" showRowStripes="1" showColumnStripes="0"/>
</table>
</file>

<file path=xl/tables/table2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9" xr:uid="{7D0F5011-B98A-46A7-84E2-CAEBF5A30AD6}" name="CUENCA_DEL_AGRIO" displayName="CUENCA_DEL_AGRIO" ref="GB1:GB8" totalsRowShown="0" headerRowDxfId="55" dataDxfId="53" headerRowBorderDxfId="54">
  <autoFilter ref="GB1:GB8" xr:uid="{7D0F5011-B98A-46A7-84E2-CAEBF5A30AD6}"/>
  <tableColumns count="1">
    <tableColumn id="1" xr3:uid="{F659CD7C-FF6A-45A4-A549-69C630F263E8}" name="CUENCA_DEL_AGRIO" dataDxfId="52"/>
  </tableColumns>
  <tableStyleInfo name="TableStyleMedium2" showFirstColumn="0" showLastColumn="0" showRowStripes="1" showColumnStripes="0"/>
</table>
</file>

<file path=xl/tables/table2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7B7286D-7982-47D9-8A06-01ABE8BA744C}" name="Tabla4" displayName="Tabla4" ref="B1:B9" totalsRowShown="0">
  <autoFilter ref="B1:B9" xr:uid="{C7B41A82-A2E4-4885-B814-99A6860E7C2C}"/>
  <tableColumns count="1">
    <tableColumn id="1" xr3:uid="{1717D518-5348-41AA-984E-DB345FFAE0B4}" name="Columna1"/>
  </tableColumns>
  <tableStyleInfo name="TableStyleMedium2" showFirstColumn="0" showLastColumn="0" showRowStripes="1" showColumnStripes="0"/>
</table>
</file>

<file path=xl/tables/table2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C480B07-EED4-43A3-8692-CEFD539E59E2}" name="Tabla6" displayName="Tabla6" ref="D1:D2002" totalsRowShown="0">
  <autoFilter ref="D1:D2002" xr:uid="{22383A89-C1CA-44B9-8A93-8D737821509C}"/>
  <tableColumns count="1">
    <tableColumn id="1" xr3:uid="{9E445B77-3A6F-418E-B13E-28C86E016E2B}" name="Columna1"/>
  </tableColumns>
  <tableStyleInfo name="TableStyleMedium2" showFirstColumn="0" showLastColumn="0" showRowStripes="1" showColumnStripes="0"/>
</table>
</file>

<file path=xl/tables/table2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904F926-12B2-443E-BDAA-D778F5794C9A}" name="Tabla7" displayName="Tabla7" ref="F1:F13" totalsRowShown="0">
  <autoFilter ref="F1:F13" xr:uid="{49C4B898-7C8B-4709-9B5E-AF0EB411962B}"/>
  <tableColumns count="1">
    <tableColumn id="1" xr3:uid="{648BC7CC-C280-420F-B4C0-80039F8DD0CD}" name="Columna1"/>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C1C3FE66-8420-4F26-956A-2D193D742CF1}" name="CTALAMOCHITA" displayName="CTALAMOCHITA" ref="AB1:AB13" totalsRowShown="0" headerRowDxfId="697" headerRowBorderDxfId="696" tableBorderDxfId="695">
  <autoFilter ref="AB1:AB13" xr:uid="{C1C3FE66-8420-4F26-956A-2D193D742CF1}"/>
  <tableColumns count="1">
    <tableColumn id="1" xr3:uid="{A8BB1D2A-B283-4B2F-81A2-9C7EB32F7620}" name="CTALAMOCHITA"/>
  </tableColumns>
  <tableStyleInfo name="TableStyleMedium2" showFirstColumn="0" showLastColumn="0" showRowStripes="1" showColumnStripes="0"/>
</table>
</file>

<file path=xl/tables/table2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D4E12A-CE79-4473-9E97-680C720DF531}" name="Tabla8" displayName="Tabla8" ref="H1:H103" totalsRowShown="0">
  <autoFilter ref="H1:H103" xr:uid="{9ECE19FE-8601-4056-A199-98060A8415C4}"/>
  <tableColumns count="1">
    <tableColumn id="1" xr3:uid="{FB325E2A-4E3C-4828-A190-16568192632A}" name="Columna1"/>
  </tableColumns>
  <tableStyleInfo name="TableStyleMedium2" showFirstColumn="0" showLastColumn="0" showRowStripes="1" showColumnStripes="0"/>
</table>
</file>

<file path=xl/tables/table2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16DB1C6-8A6C-484E-9B17-E2935C933126}" name="Tabla9" displayName="Tabla9" ref="L1:L252" totalsRowShown="0">
  <autoFilter ref="L1:L252" xr:uid="{718738F1-4E6A-4526-AF26-760A1E432CA1}"/>
  <tableColumns count="1">
    <tableColumn id="1" xr3:uid="{D12DF567-BF01-4BE3-A7B8-842E5095E43A}" name="Columna1"/>
  </tableColumns>
  <tableStyleInfo name="TableStyleMedium2" showFirstColumn="0" showLastColumn="0" showRowStripes="1" showColumnStripes="0"/>
</table>
</file>

<file path=xl/tables/table2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1E46B8A-EF53-45E9-91E2-D9E804BC8A92}" name="Tabla10" displayName="Tabla10" ref="N1:N1402" totalsRowShown="0">
  <autoFilter ref="N1:N1402" xr:uid="{64990365-3652-4A81-A17A-302EC84AAB94}"/>
  <tableColumns count="1">
    <tableColumn id="1" xr3:uid="{0E9C105D-AFAF-4A98-901C-EAAF44EC63DB}" name="Columna1"/>
  </tableColumns>
  <tableStyleInfo name="TableStyleMedium2" showFirstColumn="0" showLastColumn="0" showRowStripes="1" showColumnStripes="0"/>
</table>
</file>

<file path=xl/tables/table2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302195-0C42-4622-A283-52F4CAD05A1C}" name="Tabla1" displayName="Tabla1" ref="V1:V102" totalsRowShown="0">
  <autoFilter ref="V1:V102" xr:uid="{EF9D4C3F-F361-4EC6-95BE-A9DE11FC8591}"/>
  <tableColumns count="1">
    <tableColumn id="1" xr3:uid="{DEE6CED6-288C-48C9-AB25-C9590457F9E1}" name="Columna1"/>
  </tableColumns>
  <tableStyleInfo name="TableStyleMedium2" showFirstColumn="0" showLastColumn="0" showRowStripes="1" showColumnStripes="0"/>
</table>
</file>

<file path=xl/tables/table2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266F1D-3C92-45BC-A044-7E0B66BA28F4}" name="Tabla5" displayName="Tabla5" ref="Z1:Z253" totalsRowShown="0">
  <autoFilter ref="Z1:Z253" xr:uid="{B6AAA002-7514-4DD7-84EB-EE1793344B36}"/>
  <tableColumns count="1">
    <tableColumn id="1" xr3:uid="{AB0E06DB-8262-4E4E-8093-DC1D88A9E872}" name="Columna1"/>
  </tableColumns>
  <tableStyleInfo name="TableStyleMedium2" showFirstColumn="0" showLastColumn="0" showRowStripes="1" showColumnStripes="0"/>
</table>
</file>

<file path=xl/tables/table2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7637521-1EFE-43C2-8B3C-552ECB2903B5}" name="Tabla12" displayName="Tabla12" ref="AD1:AD14" totalsRowShown="0">
  <autoFilter ref="AD1:AD14" xr:uid="{3A478807-4FB1-40FD-B42B-FD3056F774BC}"/>
  <tableColumns count="1">
    <tableColumn id="1" xr3:uid="{C9897CEC-2B8C-435A-8559-C6DFBD123DD0}" name="Columna1"/>
  </tableColumns>
  <tableStyleInfo name="TableStyleMedium2" showFirstColumn="0" showLastColumn="0" showRowStripes="1" showColumnStripes="0"/>
</table>
</file>

<file path=xl/tables/table2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C4458E9-F245-457B-88FA-EFAB3A9DA6E2}" name="Tabla13" displayName="Tabla13" ref="AF1:AF2" totalsRowShown="0">
  <autoFilter ref="AF1:AF2" xr:uid="{6A1317BC-79A5-4570-9FB8-A28A9C93CC6C}"/>
  <tableColumns count="1">
    <tableColumn id="1" xr3:uid="{9349451E-6363-449D-9765-0E5F57873ABE}" name="Columna1"/>
  </tableColumns>
  <tableStyleInfo name="TableStyleMedium2" showFirstColumn="0" showLastColumn="0" showRowStripes="1" showColumnStripes="0"/>
</table>
</file>

<file path=xl/tables/table2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6507C11-42D9-4D74-AC26-8D86DAE4BE87}" name="Tabla14" displayName="Tabla14" ref="AH1:AH572" totalsRowShown="0">
  <autoFilter ref="AH1:AH572" xr:uid="{B4F115F1-7EB4-45A2-963F-1FD63A1B954A}"/>
  <tableColumns count="1">
    <tableColumn id="1" xr3:uid="{BF6E8CF7-8F5D-4D94-B72C-C2D49A5D7478}" name="Columna1"/>
  </tableColumns>
  <tableStyleInfo name="TableStyleMedium2" showFirstColumn="0" showLastColumn="0" showRowStripes="1" showColumnStripes="0"/>
</table>
</file>

<file path=xl/tables/table2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E71FF66-CBDD-4A4E-8830-6113E9C68DD9}" name="Tabla15" displayName="Tabla15" ref="AJ1:AJ4" totalsRowShown="0">
  <autoFilter ref="AJ1:AJ4" xr:uid="{CE0F658E-FAEC-4B2A-8B8F-2FF7E7DDC99D}"/>
  <tableColumns count="1">
    <tableColumn id="1" xr3:uid="{D3D43DA7-DA4F-4471-ADFE-BC6EC29B2E2D}" name="Columna1"/>
  </tableColumns>
  <tableStyleInfo name="TableStyleMedium2" showFirstColumn="0" showLastColumn="0" showRowStripes="1" showColumnStripes="0"/>
</table>
</file>

<file path=xl/tables/table2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AC6CD37-8591-4559-AAB2-46B65E9C9867}" name="Tabla17" displayName="Tabla17" ref="AL1:AL6" totalsRowShown="0">
  <autoFilter ref="AL1:AL6" xr:uid="{777E8632-8926-4A60-A90C-E894D2E51857}"/>
  <tableColumns count="1">
    <tableColumn id="1" xr3:uid="{DA4A0413-EB59-455D-B897-FAFCAA28BAA5}" name="Peso promedio entrada recría "/>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1909E1BE-5BB1-4399-AA67-617E10904CFA}" name="HUINCA_RENANCO" displayName="HUINCA_RENANCO" ref="AC1:AC13" totalsRowShown="0" headerRowDxfId="694" headerRowBorderDxfId="693" tableBorderDxfId="692">
  <autoFilter ref="AC1:AC13" xr:uid="{1909E1BE-5BB1-4399-AA67-617E10904CFA}"/>
  <tableColumns count="1">
    <tableColumn id="1" xr3:uid="{5FBDE677-F6C6-44AC-955F-B559A81C6900}" name="HUINCA_RENANCO"/>
  </tableColumns>
  <tableStyleInfo name="TableStyleMedium2" showFirstColumn="0" showLastColumn="0" showRowStripes="1" showColumnStripes="0"/>
</table>
</file>

<file path=xl/tables/table2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31B380B-06C0-4F83-8C70-AD204EAFA534}" name="Tabla18" displayName="Tabla18" ref="AN1:AN5" totalsRowShown="0">
  <autoFilter ref="AN1:AN5" xr:uid="{471C2E49-C5A4-42AE-9B91-FDD211ED5103}"/>
  <tableColumns count="1">
    <tableColumn id="1" xr3:uid="{566DF5DB-BADB-4133-B1C5-E5836D2E699C}" name="Peso promedio de salida de la recría"/>
  </tableColumns>
  <tableStyleInfo name="TableStyleMedium2" showFirstColumn="0" showLastColumn="0" showRowStripes="1" showColumnStripes="0"/>
</table>
</file>

<file path=xl/tables/table2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55D219C-A4BB-45E0-8FFD-9CEFF8CADCE1}" name="Tabla19" displayName="Tabla19" ref="AP1:AP8" totalsRowShown="0">
  <autoFilter ref="AP1:AP8" xr:uid="{0C0AE74F-20CF-4317-BF7A-36C2074B36EA}"/>
  <tableColumns count="1">
    <tableColumn id="1" xr3:uid="{298A1C4C-8FD1-4446-81D7-26BD3B3BAC87}" name="Recurso Forrajero "/>
  </tableColumns>
  <tableStyleInfo name="TableStyleMedium2" showFirstColumn="0" showLastColumn="0" showRowStripes="1" showColumnStripes="0"/>
</table>
</file>

<file path=xl/tables/table2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C51C798-3E74-41D8-998C-0838247544E0}" name="Tabla20" displayName="Tabla20" ref="AR1:AR7" totalsRowShown="0">
  <autoFilter ref="AR1:AR7" xr:uid="{2C8060C5-60A1-4BBD-BD37-1C50ACA4CF7A}"/>
  <tableColumns count="1">
    <tableColumn id="1" xr3:uid="{F3FCC2AC-EE3C-4FBA-BA45-3A263914FF15}" name="Suplementación de la recría"/>
  </tableColumns>
  <tableStyleInfo name="TableStyleMedium2" showFirstColumn="0" showLastColumn="0" showRowStripes="1" showColumnStripes="0"/>
</table>
</file>

<file path=xl/tables/table2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3404A57-298B-4957-BD96-99F958215753}" name="Tabla21" displayName="Tabla21" ref="AV1:AV8" totalsRowShown="0">
  <autoFilter ref="AV1:AV8" xr:uid="{1A4F8F05-D7DD-4313-8248-5C0094A0C9B6}"/>
  <tableColumns count="1">
    <tableColumn id="1" xr3:uid="{42C0BD50-63DE-4EA9-AAA7-C115BD578942}" name="Peso entrada engorde"/>
  </tableColumns>
  <tableStyleInfo name="TableStyleMedium2" showFirstColumn="0" showLastColumn="0" showRowStripes="1" showColumnStripes="0"/>
</table>
</file>

<file path=xl/tables/table2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4D7FBD6-31F8-41D8-B750-86356C056F5F}" name="Tabla22" displayName="Tabla22" ref="AX1:AX6" totalsRowShown="0">
  <autoFilter ref="AX1:AX6" xr:uid="{D595B99B-75E6-4843-B108-079FF3E3E3BF}"/>
  <tableColumns count="1">
    <tableColumn id="1" xr3:uid="{33E66C4F-5CF7-409B-BB18-4CC87A6CDD6E}" name="Peso de salida engorde"/>
  </tableColumns>
  <tableStyleInfo name="TableStyleMedium2" showFirstColumn="0" showLastColumn="0" showRowStripes="1" showColumnStripes="0"/>
</table>
</file>

<file path=xl/tables/table2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094DB53-5B65-4917-8C48-6512981E4890}" name="Tabla23" displayName="Tabla23" ref="AZ1:AZ7" totalsRowShown="0">
  <autoFilter ref="AZ1:AZ7" xr:uid="{D1CCD7C2-FE4B-468A-8325-FE00CA6BDAC1}"/>
  <tableColumns count="1">
    <tableColumn id="1" xr3:uid="{51A97A34-954F-4068-9B0A-D94E75ADA640}" name="Columna1"/>
  </tableColumns>
  <tableStyleInfo name="TableStyleMedium2" showFirstColumn="0" showLastColumn="0" showRowStripes="1" showColumnStripes="0"/>
</table>
</file>

<file path=xl/tables/table2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570F977-5790-47FB-A50D-9D1B5D8C3FAB}" name="Tabla25" displayName="Tabla25" ref="BE1:BE5" totalsRowShown="0">
  <autoFilter ref="BE1:BE5" xr:uid="{CFC197A7-8A9F-4771-A51C-9B5B5D775B5F}"/>
  <tableColumns count="1">
    <tableColumn id="1" xr3:uid="{466561F9-2BD2-4D9F-9307-EA33D4F13A1B}" name="Columna1"/>
  </tableColumns>
  <tableStyleInfo name="TableStyleMedium2" showFirstColumn="0" showLastColumn="0" showRowStripes="1" showColumnStripes="0"/>
</table>
</file>

<file path=xl/tables/table2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4FB86BC-6367-4EED-A3D9-E33C76A7778F}" name="Tabla16" displayName="Tabla16" ref="BG1:BG6" totalsRowShown="0">
  <autoFilter ref="BG1:BG6" xr:uid="{192A0B73-645B-47C9-B2B2-FCFAD2D2C7C6}"/>
  <tableColumns count="1">
    <tableColumn id="1" xr3:uid="{62204870-87F0-468B-AB82-CFABEAC0BC53}" name="Columna1"/>
  </tableColumns>
  <tableStyleInfo name="TableStyleMedium2" showFirstColumn="0" showLastColumn="0" showRowStripes="1" showColumnStripes="0"/>
</table>
</file>

<file path=xl/tables/table2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DA2865B-C7F0-4110-9BE1-29E429A1548F}" name="Tabla26" displayName="Tabla26" ref="BI1:BI6" totalsRowShown="0" headerRowDxfId="51" dataDxfId="50">
  <autoFilter ref="BI1:BI6" xr:uid="{9EEA0814-0FD9-4504-B540-B1071A20E86A}"/>
  <tableColumns count="1">
    <tableColumn id="1" xr3:uid="{440A4244-4F7E-4CF6-9DA8-717C1FDA92F2}" name="Columna1" dataDxfId="49"/>
  </tableColumns>
  <tableStyleInfo name="TableStyleMedium2" showFirstColumn="0" showLastColumn="0" showRowStripes="1" showColumnStripes="0"/>
</table>
</file>

<file path=xl/tables/table2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675D1C7-6983-46C0-AEDA-A1649B0A42DB}" name="Tabla27" displayName="Tabla27" ref="BB1:BB42" totalsRowShown="0">
  <autoFilter ref="BB1:BB42" xr:uid="{B4C57906-07E3-4D5B-9980-8710548B7429}"/>
  <tableColumns count="1">
    <tableColumn id="1" xr3:uid="{B4A645B5-5772-460A-8C5C-38A221684312}" name="% de dieta en M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B61C6C0-E0EB-4510-95DD-31E2415D5628}" name="LA_CESIRA_TAMBERO" displayName="LA_CESIRA_TAMBERO" ref="AD1:AD7" totalsRowShown="0" headerRowDxfId="691" headerRowBorderDxfId="690" tableBorderDxfId="689">
  <autoFilter ref="AD1:AD7" xr:uid="{BB61C6C0-E0EB-4510-95DD-31E2415D5628}"/>
  <tableColumns count="1">
    <tableColumn id="1" xr3:uid="{E050EFA6-6D77-4C35-824D-9DEB3F0B256D}" name="LA_CESIRA_TAMBERO"/>
  </tableColumns>
  <tableStyleInfo name="TableStyleMedium2" showFirstColumn="0" showLastColumn="0" showRowStripes="1" showColumnStripes="0"/>
</table>
</file>

<file path=xl/tables/table2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C403C42-C55B-4F15-8897-49ADE5B8C978}" name="Tabla31" displayName="Tabla31" ref="AB1:AB14" totalsRowShown="0">
  <autoFilter ref="AB1:AB14" xr:uid="{599D6271-F6E6-4407-B919-32AAED1512C2}"/>
  <tableColumns count="1">
    <tableColumn id="1" xr3:uid="{C6E96BD4-D49E-4975-A02E-5D8526A7F5CF}" name="EdadDestete"/>
  </tableColumns>
  <tableStyleInfo name="TableStyleMedium2" showFirstColumn="0" showLastColumn="0" showRowStripes="1" showColumnStripes="0"/>
</table>
</file>

<file path=xl/tables/table2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CD6752E-EC1A-47FC-BEFD-C3AA0C5E90D6}" name="Tabla2" displayName="Tabla2" ref="P1:P3" totalsRowShown="0">
  <autoFilter ref="P1:P3" xr:uid="{6742AB9B-9548-49FD-900D-92D233AD6C04}"/>
  <tableColumns count="1">
    <tableColumn id="1" xr3:uid="{A86B338C-BB46-4E80-B3F9-D701D46A5D75}" name="Columna1"/>
  </tableColumns>
  <tableStyleInfo name="TableStyleMedium2" showFirstColumn="0" showLastColumn="0" showRowStripes="1" showColumnStripes="0"/>
</table>
</file>

<file path=xl/tables/table2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478C28-0255-4677-A8FA-4DD4B12A0826}" name="Tabla3" displayName="Tabla3" ref="BK1:BK14" totalsRowShown="0">
  <autoFilter ref="BK1:BK14" xr:uid="{1392E3AB-76B4-4417-B6F6-23CF7248A874}"/>
  <tableColumns count="1">
    <tableColumn id="1" xr3:uid="{94C73856-A455-4161-9EB2-70E4E7C4D4FF}" name="Columna1"/>
  </tableColumns>
  <tableStyleInfo name="TableStyleMedium2" showFirstColumn="0" showLastColumn="0" showRowStripes="1" showColumnStripes="0"/>
</table>
</file>

<file path=xl/tables/table2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603C8BF-96BF-40B3-B06E-26E7687DC1DF}" name="Tabla11" displayName="Tabla11" ref="T1:T4" totalsRowShown="0">
  <autoFilter ref="T1:T4" xr:uid="{54F8F4B5-6974-4FB3-842A-0BA9AFE490BD}"/>
  <tableColumns count="1">
    <tableColumn id="1" xr3:uid="{B00EC1A3-C715-487E-9FDE-FA084F14EEA7}" name="Columna1"/>
  </tableColumns>
  <tableStyleInfo name="TableStyleMedium2" showFirstColumn="0" showLastColumn="0" showRowStripes="1" showColumnStripes="0"/>
</table>
</file>

<file path=xl/tables/table2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7044BB8-40CE-4940-B2F2-ED2D415E97A1}" name="Tabla24" displayName="Tabla24" ref="X1:X20" totalsRowShown="0">
  <autoFilter ref="X1:X20" xr:uid="{680EE2F0-2770-48A0-A6C6-EA1E25DACAA7}"/>
  <tableColumns count="1">
    <tableColumn id="1" xr3:uid="{979D03A1-3ADE-4F50-9C7F-16A8C7F10BBF}" name="EdadVaquillonas"/>
  </tableColumns>
  <tableStyleInfo name="TableStyleMedium2" showFirstColumn="0" showLastColumn="0" showRowStripes="1" showColumnStripes="0"/>
</table>
</file>

<file path=xl/tables/table2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13BBE2E2-6EB1-4717-854B-602A315EB51C}" name="Tabla28" displayName="Tabla28" ref="AT1:AT12" totalsRowShown="0">
  <autoFilter ref="AT1:AT12" xr:uid="{16A3C93E-E217-4FE7-9D86-18B252CC4B3F}"/>
  <tableColumns count="1">
    <tableColumn id="1" xr3:uid="{2C387896-C563-4683-8EC6-17C4259E0422}" name="Columna1"/>
  </tableColumns>
  <tableStyleInfo name="TableStyleMedium2" showFirstColumn="0" showLastColumn="0" showRowStripes="1" showColumnStripes="0"/>
</table>
</file>

<file path=xl/tables/table2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FD32827-F581-4CBC-A42C-4E7C154AD95A}" name="Tabla29" displayName="Tabla29" ref="J2:J103" totalsRowShown="0">
  <autoFilter ref="J2:J103" xr:uid="{6C0802F7-CDEB-4AC7-A5C7-3851A3F332B2}"/>
  <tableColumns count="1">
    <tableColumn id="1" xr3:uid="{7095498C-622C-4210-B0CA-65F2B854D726}" name="No se suplementa"/>
  </tableColumns>
  <tableStyleInfo name="TableStyleMedium2" showFirstColumn="0" showLastColumn="0" showRowStripes="1" showColumnStripes="0"/>
</table>
</file>

<file path=xl/tables/table2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BB95861-9D29-4AC9-B95A-B7BAA7B245FD}" name="Tabla30" displayName="Tabla30" ref="R1:R752" totalsRowShown="0">
  <autoFilter ref="R1:R752" xr:uid="{2C57F482-4381-4464-B3B4-6F3D233597EF}"/>
  <tableColumns count="1">
    <tableColumn id="1" xr3:uid="{D8DECA5C-602D-4672-8F6F-A4BDD4551AA1}" name="Columna1"/>
  </tableColumns>
  <tableStyleInfo name="TableStyleMedium2" showFirstColumn="0" showLastColumn="0" showRowStripes="1" showColumnStripes="0"/>
</table>
</file>

<file path=xl/tables/table2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4" xr:uid="{EE33BEFD-D8D1-4009-A330-FB3A3C6CB8AC}" name="Tabla284" displayName="Tabla284" ref="BM1:BM11" totalsRowShown="0">
  <autoFilter ref="BM1:BM11" xr:uid="{EE33BEFD-D8D1-4009-A330-FB3A3C6CB8AC}"/>
  <tableColumns count="1">
    <tableColumn id="1" xr3:uid="{D2FBF15F-069E-4811-8387-6A53238F2415}" name="Columna1"/>
  </tableColumns>
  <tableStyleInfo name="TableStyleMedium2" showFirstColumn="0" showLastColumn="0" showRowStripes="1" showColumnStripes="0"/>
</table>
</file>

<file path=xl/tables/table2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5" xr:uid="{7CE2FD2A-A7E0-4B61-9493-8A01B4BD771C}" name="Tabla285" displayName="Tabla285" ref="BO1:BO6" totalsRowShown="0">
  <autoFilter ref="BO1:BO6" xr:uid="{7CE2FD2A-A7E0-4B61-9493-8A01B4BD771C}"/>
  <tableColumns count="1">
    <tableColumn id="1" xr3:uid="{B8CE048C-920B-4C91-8FCA-7DB845BA9DB1}" name="Sistema"/>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AE345D4-76CD-4306-8038-869EAE8C4A1D}" name="LA_PORTADA" displayName="LA_PORTADA" ref="AE1:AE11" totalsRowShown="0" headerRowDxfId="688" headerRowBorderDxfId="687" tableBorderDxfId="686">
  <autoFilter ref="AE1:AE11" xr:uid="{0AE345D4-76CD-4306-8038-869EAE8C4A1D}"/>
  <tableColumns count="1">
    <tableColumn id="1" xr3:uid="{A823F009-3EB8-4524-BEF0-63E795E318FA}" name="LA_PORTAD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9A05208-AC75-49BF-8B3E-49050831C845}" name="Tabla67" displayName="Tabla67" ref="U1:U12" totalsRowShown="0">
  <autoFilter ref="U1:U12" xr:uid="{B4788F4A-6D62-4F9B-A95E-5295F930709C}"/>
  <tableColumns count="1">
    <tableColumn id="1" xr3:uid="{66EF5639-1740-4B41-9891-D584B7CFFB5E}" name="Columna1"/>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702F22A3-8B62-4933-95C4-0121E5C17515}" name="LABOULAYE_BOUCHARDO" displayName="LABOULAYE_BOUCHARDO" ref="AF1:AF9" totalsRowShown="0" headerRowDxfId="685" headerRowBorderDxfId="684" tableBorderDxfId="683">
  <autoFilter ref="AF1:AF9" xr:uid="{702F22A3-8B62-4933-95C4-0121E5C17515}"/>
  <tableColumns count="1">
    <tableColumn id="1" xr3:uid="{B2B9158D-68D1-42D7-9283-2DFCF63335A4}" name="LABOULAYE_BOUCHARDO"/>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2A41D00C-BE71-4E50-B795-62DD6CFFEFE5}" name="MELO_SERRANO" displayName="MELO_SERRANO" ref="AG1:AG14" totalsRowShown="0" headerRowDxfId="682" headerRowBorderDxfId="681" tableBorderDxfId="680">
  <autoFilter ref="AG1:AG14" xr:uid="{2A41D00C-BE71-4E50-B795-62DD6CFFEFE5}"/>
  <tableColumns count="1">
    <tableColumn id="1" xr3:uid="{DACDBEBA-B24D-411C-B628-87768DCAA89D}" name="MELO_SERRANO"/>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4984CB84-BBA3-40EC-82E1-EE35FAEB8C27}" name="RANQUELES" displayName="RANQUELES" ref="AH1:AH11" totalsRowShown="0" headerRowDxfId="679" headerRowBorderDxfId="678" tableBorderDxfId="677">
  <autoFilter ref="AH1:AH11" xr:uid="{4984CB84-BBA3-40EC-82E1-EE35FAEB8C27}"/>
  <tableColumns count="1">
    <tableColumn id="1" xr3:uid="{7FB01FD4-6105-4345-BBBA-DF66BEA26ECB}" name="RANQUEL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FC371A1C-3919-445D-A7D9-7CC3A061E105}" name="RIO_CUARTO" displayName="RIO_CUARTO" ref="AI1:AI12" totalsRowShown="0" headerRowDxfId="676" headerRowBorderDxfId="675" tableBorderDxfId="674">
  <autoFilter ref="AI1:AI12" xr:uid="{FC371A1C-3919-445D-A7D9-7CC3A061E105}"/>
  <tableColumns count="1">
    <tableColumn id="1" xr3:uid="{2C3D053D-2170-4C74-B235-12934E19D8E4}" name="RIO_CUARTO"/>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AFA82336-B4AF-416A-8614-7EAAED0B9753}" name="RIO_QUINTO" displayName="RIO_QUINTO" ref="AJ1:AJ13" totalsRowShown="0" headerRowDxfId="673" headerRowBorderDxfId="672" tableBorderDxfId="671">
  <autoFilter ref="AJ1:AJ13" xr:uid="{AFA82336-B4AF-416A-8614-7EAAED0B9753}"/>
  <tableColumns count="1">
    <tableColumn id="1" xr3:uid="{3CBEE056-F190-4C22-A9EE-DDDA2F263DFB}" name="RIO_QUINTO"/>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968B72B3-921B-478E-BD40-25FE24CCD27C}" name="TAMBERO_LABOULAYE" displayName="TAMBERO_LABOULAYE" ref="AK1:AK12" totalsRowShown="0" headerRowDxfId="670" headerRowBorderDxfId="669" tableBorderDxfId="668">
  <autoFilter ref="AK1:AK12" xr:uid="{968B72B3-921B-478E-BD40-25FE24CCD27C}"/>
  <tableColumns count="1">
    <tableColumn id="1" xr3:uid="{49040951-7002-4014-AE18-E01D8D529F65}" name="TAMBERO_LABOULAYE"/>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B13E6680-4175-477B-8B75-6A81F4CD2E39}" name="TAMBERO_VILLA_MARIA" displayName="TAMBERO_VILLA_MARIA" ref="AL1:AL9" totalsRowShown="0" headerRowDxfId="667" headerRowBorderDxfId="666" tableBorderDxfId="665">
  <autoFilter ref="AL1:AL9" xr:uid="{B13E6680-4175-477B-8B75-6A81F4CD2E39}"/>
  <tableColumns count="1">
    <tableColumn id="1" xr3:uid="{2690E21A-CA0E-4C35-887D-EE16C6366F7F}" name="TAMBERO_VILLA_MARIA"/>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A0EFA29-BF4B-458F-ADF3-D54BF1FC5A22}" name="TEGUA" displayName="TEGUA" ref="AM1:AM8" totalsRowShown="0" headerRowDxfId="664" headerRowBorderDxfId="663" tableBorderDxfId="662">
  <autoFilter ref="AM1:AM8" xr:uid="{EA0EFA29-BF4B-458F-ADF3-D54BF1FC5A22}"/>
  <tableColumns count="1">
    <tableColumn id="1" xr3:uid="{EE51FE96-2EC3-4E38-B8C6-D672FCF87541}" name="TEGUA"/>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C64F8269-BFE8-4550-AFC3-B864B1E523EF}" name="VALLE_DEL_CONLARA" displayName="VALLE_DEL_CONLARA" ref="AN1:AN11" totalsRowShown="0" headerRowDxfId="661" headerRowBorderDxfId="660" tableBorderDxfId="659">
  <autoFilter ref="AN1:AN11" xr:uid="{C64F8269-BFE8-4550-AFC3-B864B1E523EF}"/>
  <tableColumns count="1">
    <tableColumn id="1" xr3:uid="{A1635A88-3E3E-41A9-8DF4-B67A383C4E20}" name="VALLE_DEL_CONLARA"/>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7CE596EC-8B70-4A98-AA4F-6D2C530E1B1A}" name="WASHINGTON_MACKENNA" displayName="WASHINGTON_MACKENNA" ref="AO1:AO13" totalsRowShown="0" headerRowDxfId="658" headerRowBorderDxfId="657" tableBorderDxfId="656">
  <autoFilter ref="AO1:AO13" xr:uid="{7CE596EC-8B70-4A98-AA4F-6D2C530E1B1A}"/>
  <tableColumns count="1">
    <tableColumn id="1" xr3:uid="{27C40FA0-AD04-412C-85B9-804B893C30B5}" name="WASHINGTON_MACKENN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5522729F-4AB7-4804-B27B-695720BDD3B2}" name="Tabla66" displayName="Tabla66" ref="T1:T18" totalsRowShown="0">
  <autoFilter ref="T1:T18" xr:uid="{B718487F-48F7-40A8-BE89-9785139F5543}"/>
  <tableColumns count="1">
    <tableColumn id="1" xr3:uid="{B3F2EECE-D7F3-40DF-A48B-4AB8A86DB4D6}" name="Columna1"/>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172DCAEC-D298-4F06-8F73-50B5D03CEE28}" name="GUAYACAN" displayName="GUAYACAN" ref="AP1:AP12" totalsRowShown="0" headerRowDxfId="655" headerRowBorderDxfId="654" tableBorderDxfId="653">
  <autoFilter ref="AP1:AP12" xr:uid="{172DCAEC-D298-4F06-8F73-50B5D03CEE28}"/>
  <tableColumns count="1">
    <tableColumn id="1" xr3:uid="{88693798-D219-476C-BC24-7C63D7FF86E6}" name="GUAYACAN"/>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1204B021-7434-4E5C-B54B-955848417E19}" name="PALMARES" displayName="PALMARES" ref="AQ1:AQ13" totalsRowShown="0" headerRowDxfId="652" headerRowBorderDxfId="651" tableBorderDxfId="650">
  <autoFilter ref="AQ1:AQ13" xr:uid="{1204B021-7434-4E5C-B54B-955848417E19}"/>
  <tableColumns count="1">
    <tableColumn id="1" xr3:uid="{4203BD1E-8D55-4E05-8D79-58E3D25EB0AF}" name="PALMAR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8FD2BE1B-54F6-4067-81CB-FB670A09849D}" name="PAMPA_DEL_INFIERNO" displayName="PAMPA_DEL_INFIERNO" ref="AR1:AR12" totalsRowShown="0" headerRowDxfId="649" headerRowBorderDxfId="648">
  <autoFilter ref="AR1:AR12" xr:uid="{8FD2BE1B-54F6-4067-81CB-FB670A09849D}"/>
  <tableColumns count="1">
    <tableColumn id="1" xr3:uid="{A6B8010F-F67B-4B8F-8FC1-DB1869E795F3}" name="PAMPA_DEL_INFIERNO"/>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49B52BB3-5C29-4AF5-AE4B-8C0AF608212B}" name="QUIMILI" displayName="QUIMILI" ref="AS1:AS9" totalsRowShown="0" headerRowDxfId="647" headerRowBorderDxfId="646" tableBorderDxfId="645">
  <autoFilter ref="AS1:AS9" xr:uid="{49B52BB3-5C29-4AF5-AE4B-8C0AF608212B}"/>
  <tableColumns count="1">
    <tableColumn id="1" xr3:uid="{36FA3916-40DF-42A5-A5F8-4F6B3E900165}" name="QUIMILI"/>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49080BEC-B9F3-4EED-8428-75FEA4E63CD0}" name="SACHAYOJ" displayName="SACHAYOJ" ref="AT1:AT9" totalsRowShown="0" headerRowDxfId="644" headerRowBorderDxfId="643" tableBorderDxfId="642">
  <autoFilter ref="AT1:AT9" xr:uid="{49080BEC-B9F3-4EED-8428-75FEA4E63CD0}"/>
  <tableColumns count="1">
    <tableColumn id="1" xr3:uid="{F603D6BC-8538-4DCD-ADFA-DC3F26912B55}" name="SACHAYOJ"/>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34901033-DB5D-4960-BECA-0121F54CBAAD}" name="SANAVIRONES" displayName="SANAVIRONES" ref="AU1:AU14" totalsRowShown="0" headerRowDxfId="641" headerRowBorderDxfId="640" tableBorderDxfId="639">
  <autoFilter ref="AU1:AU14" xr:uid="{34901033-DB5D-4960-BECA-0121F54CBAAD}"/>
  <tableColumns count="1">
    <tableColumn id="1" xr3:uid="{06CEF4AC-09AA-482E-B337-20C813D0E0B3}" name="SANAVIRON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FF255FE1-B1FB-4D33-A814-E70DE18CBC31}" name="SEMIARIDO_NORTE" displayName="SEMIARIDO_NORTE" ref="AV1:AV12" totalsRowShown="0" headerRowDxfId="638" headerRowBorderDxfId="637" tableBorderDxfId="636">
  <autoFilter ref="AV1:AV12" xr:uid="{FF255FE1-B1FB-4D33-A814-E70DE18CBC31}"/>
  <tableColumns count="1">
    <tableColumn id="1" xr3:uid="{6A5FF5EF-CFBB-4F66-B4B0-656FE657BB8D}" name="SEMIARIDO_NORTE"/>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EC96B540-794E-4659-994C-677DB3FF685F}" name="TINTINA" displayName="TINTINA" ref="AW1:AW14" totalsRowShown="0" headerRowDxfId="635" headerRowBorderDxfId="634" tableBorderDxfId="633">
  <autoFilter ref="AW1:AW14" xr:uid="{EC96B540-794E-4659-994C-677DB3FF685F}"/>
  <tableColumns count="1">
    <tableColumn id="1" xr3:uid="{28136ABD-C88F-431A-B797-0C443875E2C1}" name="TINTINA"/>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CFB504AA-F2AC-4E3C-A56E-1669F81B1C3D}" name="ARROYITO" displayName="ARROYITO" ref="AZ1:AZ15" totalsRowShown="0" headerRowDxfId="632" headerRowBorderDxfId="631" tableBorderDxfId="630">
  <autoFilter ref="AZ1:AZ15" xr:uid="{CFB504AA-F2AC-4E3C-A56E-1669F81B1C3D}"/>
  <tableColumns count="1">
    <tableColumn id="1" xr3:uid="{0991D932-60E7-4BED-B9CD-3A47EDAA57B6}" name="ARROYITO"/>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BACF4851-19B4-4DA3-86A9-1AD0CAC9E2CA}" name="BARRANCA_YACO" displayName="BARRANCA_YACO" ref="BA1:BA10" totalsRowShown="0" headerRowDxfId="629" headerRowBorderDxfId="628" tableBorderDxfId="627">
  <autoFilter ref="BA1:BA10" xr:uid="{BACF4851-19B4-4DA3-86A9-1AD0CAC9E2CA}"/>
  <tableColumns count="1">
    <tableColumn id="1" xr3:uid="{686EE965-DF2D-4267-A95D-4508FFFC81BA}" name="BARRANCA_YACO"/>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BBC94094-DE78-4831-9942-BDE22D502802}" name="Tabla65" displayName="Tabla65" ref="S1:S11" totalsRowShown="0">
  <autoFilter ref="S1:S11" xr:uid="{3DB8D1DD-1AB7-446F-99CE-28725CDD4070}"/>
  <tableColumns count="1">
    <tableColumn id="1" xr3:uid="{01A969BA-6392-44A6-9BEA-9EFF943E2F0D}" name="Columna1"/>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43782DD6-26C4-4FA9-BC1D-3B8A37C95C4A}" name="CAÑADA_DE_LUQUE_SITON" displayName="CAÑADA_DE_LUQUE_SITON" ref="BB1:BB12" totalsRowShown="0" headerRowDxfId="626" headerRowBorderDxfId="625" tableBorderDxfId="624">
  <autoFilter ref="BB1:BB12" xr:uid="{43782DD6-26C4-4FA9-BC1D-3B8A37C95C4A}"/>
  <tableColumns count="1">
    <tableColumn id="1" xr3:uid="{478D5786-77BA-44FF-BA31-EF05693531C1}" name="CAÑADA_DE_LUQUE_SITON"/>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A959612D-1F86-4EC2-8C70-12A3C310AFB2}" name="CAROYA" displayName="CAROYA" ref="BC1:BC10" totalsRowShown="0" headerRowDxfId="623" headerRowBorderDxfId="622" tableBorderDxfId="621">
  <autoFilter ref="BC1:BC10" xr:uid="{A959612D-1F86-4EC2-8C70-12A3C310AFB2}"/>
  <tableColumns count="1">
    <tableColumn id="1" xr3:uid="{1693E6F0-0EEC-4FA5-97A3-8A4171D7F798}" name="CAROYA"/>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A2694E3E-E31C-46DC-A636-75E5D923687A}" name="DEL_ESTE" displayName="DEL_ESTE" ref="BD1:BD11" totalsRowShown="0" headerRowDxfId="620" headerRowBorderDxfId="619" tableBorderDxfId="618">
  <autoFilter ref="BD1:BD11" xr:uid="{A2694E3E-E31C-46DC-A636-75E5D923687A}"/>
  <tableColumns count="1">
    <tableColumn id="1" xr3:uid="{11B58B1A-1A23-44BE-A615-49DA09EE8854}" name="DEL_ESTE"/>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55A7155-A427-4137-B0FA-349C2D96057C}" name="GANADERO_DEL_NOROES" displayName="GANADERO_DEL_NOROES" ref="BE1:BE11" totalsRowShown="0" headerRowDxfId="617" headerRowBorderDxfId="616" tableBorderDxfId="615">
  <autoFilter ref="BE1:BE11" xr:uid="{055A7155-A427-4137-B0FA-349C2D96057C}"/>
  <tableColumns count="1">
    <tableColumn id="1" xr3:uid="{1040925E-DB8B-4B3E-82DD-085B83BA94E5}" name="GANADERO_DEL_NORO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D1CE4A27-318A-4A55-8E92-6E0ECBFD074E}" name="JESUS_MARIA" displayName="JESUS_MARIA" ref="BF1:BF12" totalsRowShown="0" headerRowDxfId="614" headerRowBorderDxfId="613" tableBorderDxfId="612">
  <autoFilter ref="BF1:BF12" xr:uid="{D1CE4A27-318A-4A55-8E92-6E0ECBFD074E}"/>
  <tableColumns count="1">
    <tableColumn id="1" xr3:uid="{4984DABC-A1D8-4651-9603-C9E92C63AF20}" name="JESUS_MARIA"/>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332C6434-C8F6-4DE5-ABBC-C4F9DF6D60B0}" name="LAGUNA_LARGA" displayName="LAGUNA_LARGA" ref="BG1:BG10" totalsRowShown="0" headerRowDxfId="611" headerRowBorderDxfId="610" tableBorderDxfId="609">
  <autoFilter ref="BG1:BG10" xr:uid="{332C6434-C8F6-4DE5-ABBC-C4F9DF6D60B0}"/>
  <tableColumns count="1">
    <tableColumn id="1" xr3:uid="{6328322A-4EEC-4B58-A963-5D84425BDE81}" name="LAGUNA_LARGA"/>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8F1F4B69-84B0-413F-BA5D-3EC11801F008}" name="LEOPOLDO_LUGONES" displayName="LEOPOLDO_LUGONES" ref="BH1:BH8" totalsRowShown="0" headerRowDxfId="608" headerRowBorderDxfId="607" tableBorderDxfId="606">
  <autoFilter ref="BH1:BH8" xr:uid="{8F1F4B69-84B0-413F-BA5D-3EC11801F008}"/>
  <tableColumns count="1">
    <tableColumn id="1" xr3:uid="{DD072E4A-925D-4242-924A-A7727D8C6807}" name="LEOPOLDO_LUGON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B3D4ABC9-4AFE-47D0-AFFC-3FBEA3CA4F81}" name="MONTE_CRISTO" displayName="MONTE_CRISTO" ref="BI1:BI12" totalsRowShown="0" headerRowDxfId="605" headerRowBorderDxfId="604" tableBorderDxfId="603">
  <autoFilter ref="BI1:BI12" xr:uid="{B3D4ABC9-4AFE-47D0-AFFC-3FBEA3CA4F81}"/>
  <tableColumns count="1">
    <tableColumn id="1" xr3:uid="{6E4AA425-0791-4863-BE25-104A31290D9A}" name="MONTE_CRISTO"/>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42AE3D7D-2269-4C01-A3A5-452E805ACDA2}" name="RIO_PRIMERO" displayName="RIO_PRIMERO" ref="BJ1:BJ12" totalsRowShown="0" headerRowDxfId="602" headerRowBorderDxfId="601" tableBorderDxfId="600">
  <autoFilter ref="BJ1:BJ12" xr:uid="{42AE3D7D-2269-4C01-A3A5-452E805ACDA2}"/>
  <tableColumns count="1">
    <tableColumn id="1" xr3:uid="{B4104090-7795-487F-8291-01851ED12CAC}" name="RIO_PRIMERO"/>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9593D0D0-C0FC-4D4B-B940-F5DCA6E81CC6}" name="SIERRAS_CHICAS" displayName="SIERRAS_CHICAS" ref="BK1:BK12" totalsRowShown="0" headerRowDxfId="599" headerRowBorderDxfId="598" tableBorderDxfId="597">
  <autoFilter ref="BK1:BK12" xr:uid="{9593D0D0-C0FC-4D4B-B940-F5DCA6E81CC6}"/>
  <tableColumns count="1">
    <tableColumn id="1" xr3:uid="{2DE4023D-57EE-4BE2-8E96-0EA80E18EBB3}" name="SIERRAS_CHICA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ED000693-B5F7-415F-B5F2-F6D9830F3FD1}" name="Tabla64" displayName="Tabla64" ref="R1:R19" totalsRowShown="0">
  <autoFilter ref="R1:R19" xr:uid="{67AEA529-0EC5-4651-90A8-2ECD81F1EA31}"/>
  <tableColumns count="1">
    <tableColumn id="1" xr3:uid="{16535175-8B65-4152-9326-A3045C1FF57B}" name="Columna1"/>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F51A370A-52AD-4E21-BD4A-6B7713F2AE0D}" name="TOTORAL" displayName="TOTORAL" ref="BL1:BL12" totalsRowShown="0" headerRowDxfId="596" headerRowBorderDxfId="595" tableBorderDxfId="594">
  <autoFilter ref="BL1:BL12" xr:uid="{F51A370A-52AD-4E21-BD4A-6B7713F2AE0D}"/>
  <tableColumns count="1">
    <tableColumn id="1" xr3:uid="{3EF3223F-AA49-49AC-B1BF-1C26A0943C6E}" name="TOTORAL"/>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8CDD9E06-C4DE-4095-ACB6-AF9A25404684}" name="CAÑUELAS" displayName="CAÑUELAS" ref="BM1:BM8" totalsRowShown="0" headerRowDxfId="593" headerRowBorderDxfId="592" tableBorderDxfId="591">
  <autoFilter ref="BM1:BM8" xr:uid="{8CDD9E06-C4DE-4095-ACB6-AF9A25404684}"/>
  <tableColumns count="1">
    <tableColumn id="1" xr3:uid="{3F9342EF-7EB5-4626-8347-D1006DE7C0EA}" name="CAÑUELAS"/>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92B111B0-43A8-4F8A-ACFA-8C82CC42E119}" name="GELAS" displayName="GELAS" ref="BN1:BN14" totalsRowShown="0" headerRowDxfId="590" headerRowBorderDxfId="589" tableBorderDxfId="588">
  <autoFilter ref="BN1:BN14" xr:uid="{92B111B0-43A8-4F8A-ACFA-8C82CC42E119}"/>
  <tableColumns count="1">
    <tableColumn id="1" xr3:uid="{7538B962-B262-4C4F-9925-0D02B9242AEF}" name="GELA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E57790C6-ED12-474B-8779-4B34E8A3E4E2}" name="LUJAN" displayName="LUJAN" ref="BO1:BO12" totalsRowShown="0" headerRowDxfId="587" headerRowBorderDxfId="586" tableBorderDxfId="585">
  <autoFilter ref="BO1:BO12" xr:uid="{E57790C6-ED12-474B-8779-4B34E8A3E4E2}"/>
  <tableColumns count="1">
    <tableColumn id="1" xr3:uid="{5A3EA53E-18B9-4E3C-A44B-9E680FF7DA20}" name="LUJAN"/>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568529B8-F974-44FC-822D-4DD68D19BD06}" name="NAVARRO_II" displayName="NAVARRO_II" ref="BP1:BP9" totalsRowShown="0" headerRowDxfId="584" headerRowBorderDxfId="583" tableBorderDxfId="582">
  <autoFilter ref="BP1:BP9" xr:uid="{568529B8-F974-44FC-822D-4DD68D19BD06}"/>
  <tableColumns count="1">
    <tableColumn id="1" xr3:uid="{20781461-1BF5-4941-85C6-00558B19024D}" name="NAVARRO_II"/>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1CE925E2-73F1-45C0-85E4-9D029167C2D2}" name="AVATI_I_ARROCERO" displayName="AVATI_I_ARROCERO" ref="BQ1:BQ10" totalsRowShown="0" headerRowDxfId="581" headerRowBorderDxfId="580" tableBorderDxfId="579">
  <autoFilter ref="BQ1:BQ10" xr:uid="{1CE925E2-73F1-45C0-85E4-9D029167C2D2}"/>
  <tableColumns count="1">
    <tableColumn id="1" xr3:uid="{1DD874FC-E402-4B10-A251-9E0A64FF8FEB}" name="AVATI_I_ARROCERO"/>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5F41D0A2-461A-4161-876A-5A25BC1F3641}" name="CURUZU_CUATIA" displayName="CURUZU_CUATIA" ref="BR1:BR13" totalsRowShown="0" headerRowDxfId="578" headerRowBorderDxfId="577" tableBorderDxfId="576">
  <autoFilter ref="BR1:BR13" xr:uid="{5F41D0A2-461A-4161-876A-5A25BC1F3641}"/>
  <tableColumns count="1">
    <tableColumn id="1" xr3:uid="{34563653-BF0E-4F4A-9653-5CD7F6EAF712}" name="CURUZU_CUATIA"/>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F65E4C11-881A-42CB-BE08-F3B2A2E58B2A}" name="MERCEDES" displayName="MERCEDES" ref="BS1:BS11" totalsRowShown="0" headerRowDxfId="575" headerRowBorderDxfId="574" tableBorderDxfId="573">
  <autoFilter ref="BS1:BS11" xr:uid="{F65E4C11-881A-42CB-BE08-F3B2A2E58B2A}"/>
  <tableColumns count="1">
    <tableColumn id="1" xr3:uid="{978C7217-2D3C-4999-8BC8-015E421E6A29}" name="MERCED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4F5436C0-91FA-4106-8BBC-4482169C4747}" name="TIERRA_COLORADA" displayName="TIERRA_COLORADA" ref="BT1:BT11" totalsRowShown="0" headerRowDxfId="572" headerRowBorderDxfId="571" tableBorderDxfId="570">
  <autoFilter ref="BT1:BT11" xr:uid="{4F5436C0-91FA-4106-8BBC-4482169C4747}"/>
  <tableColumns count="1">
    <tableColumn id="1" xr3:uid="{6D91A3F0-5611-4FFA-AC12-49F1C5D439DD}" name="TIERRA_COLORADA"/>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9C5FF96D-B057-460F-9661-3C27DDCE3D39}" name="ESQUINA" displayName="ESQUINA" ref="BU1:BU12" totalsRowShown="0" headerRowDxfId="569" headerRowBorderDxfId="568" tableBorderDxfId="567">
  <autoFilter ref="BU1:BU12" xr:uid="{9C5FF96D-B057-460F-9661-3C27DDCE3D39}"/>
  <tableColumns count="1">
    <tableColumn id="1" xr3:uid="{CCBCDAF4-1990-4B36-92BB-50B9901A44E3}" name="ESQUINA"/>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B32EB166-95B2-40A0-8BCE-35E4081F0020}" name="Tabla63" displayName="Tabla63" ref="Q1:Q9" totalsRowShown="0">
  <autoFilter ref="Q1:Q9" xr:uid="{0DFCF1D7-E1D3-4942-8380-442AFD5CC1BC}"/>
  <tableColumns count="1">
    <tableColumn id="1" xr3:uid="{8AD3C8FE-8C7E-4891-962D-6BA9E22D1212}" name="Columna1"/>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876A2B75-3FEA-4B90-A09E-9D09EBDA3B97}" name="URUNDAY" displayName="URUNDAY" ref="BV1:BV13" totalsRowShown="0" headerRowDxfId="566" headerRowBorderDxfId="565" tableBorderDxfId="564">
  <autoFilter ref="BV1:BV13" xr:uid="{876A2B75-3FEA-4B90-A09E-9D09EBDA3B97}"/>
  <tableColumns count="1">
    <tableColumn id="1" xr3:uid="{03F8E5F4-B77F-4531-AD8E-21020B8674F0}" name="URUNDAY"/>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A7411EE0-99A3-4F75-925F-1E71559D2CBD}" name="CHIMIRAY" displayName="CHIMIRAY" ref="BW1:BW12" totalsRowShown="0" headerRowDxfId="563" headerRowBorderDxfId="562" tableBorderDxfId="561">
  <autoFilter ref="BW1:BW12" xr:uid="{A7411EE0-99A3-4F75-925F-1E71559D2CBD}"/>
  <tableColumns count="1">
    <tableColumn id="1" xr3:uid="{78EE9177-82A2-4506-A17C-0468BAF683CA}" name="CHIMIRAY"/>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9673AD3F-0026-45B1-A7A4-85A8D9AFC89E}" name="PAYUBRE" displayName="PAYUBRE" ref="BX1:BX17" totalsRowShown="0" headerRowDxfId="560" headerRowBorderDxfId="559" tableBorderDxfId="558">
  <autoFilter ref="BX1:BX17" xr:uid="{9673AD3F-0026-45B1-A7A4-85A8D9AFC89E}"/>
  <tableColumns count="1">
    <tableColumn id="1" xr3:uid="{A1E06BB3-D85D-4BED-A2E1-90BF00BC1D42}" name="PAYUBRE"/>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3D8DB291-614E-4841-9CD4-231D297A56FC}" name="ÑANDUBAY" displayName="ÑANDUBAY" ref="BY1:BY17" totalsRowShown="0" headerRowDxfId="557" dataDxfId="555" headerRowBorderDxfId="556" tableBorderDxfId="554">
  <autoFilter ref="BY1:BY17" xr:uid="{3D8DB291-614E-4841-9CD4-231D297A56FC}"/>
  <tableColumns count="1">
    <tableColumn id="1" xr3:uid="{105EE4B1-A81E-4DDE-B561-C088506F2B25}" name="ÑANDUBAY" dataDxfId="553"/>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AE84415C-1185-4D19-AC46-F1662BC8645E}" name="MBARETE" displayName="MBARETE" ref="BZ1:BZ10" totalsRowShown="0" headerRowDxfId="552" headerRowBorderDxfId="551" tableBorderDxfId="550">
  <autoFilter ref="BZ1:BZ10" xr:uid="{AE84415C-1185-4D19-AC46-F1662BC8645E}"/>
  <tableColumns count="1">
    <tableColumn id="1" xr3:uid="{6D85DCEA-F4F2-4338-A43B-9F855C4D97E9}" name="MBARETE"/>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56419E6-5C56-47D1-8B70-D7CFC0B896B1}" name="RIO_SANTA_LUCIA" displayName="RIO_SANTA_LUCIA" ref="CA1:CA13" totalsRowShown="0" headerRowDxfId="549" headerRowBorderDxfId="548" tableBorderDxfId="547">
  <autoFilter ref="CA1:CA13" xr:uid="{056419E6-5C56-47D1-8B70-D7CFC0B896B1}"/>
  <tableColumns count="1">
    <tableColumn id="1" xr3:uid="{405EF1AB-0DBD-4825-89DB-E26B4D545416}" name="RIO_SANTA_LUCIA"/>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11B12DEA-401A-42ED-B1B5-82B58261E275}" name="RENOVALES" displayName="RENOVALES" ref="CB1:CB10" totalsRowShown="0" headerRowDxfId="546" headerRowBorderDxfId="545" tableBorderDxfId="544">
  <autoFilter ref="CB1:CB10" xr:uid="{11B12DEA-401A-42ED-B1B5-82B58261E275}"/>
  <tableColumns count="1">
    <tableColumn id="1" xr3:uid="{5F639433-BD4E-40E5-AC7B-4D83D0A3B6C0}" name="RENOVAL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4D03DD83-A237-475D-B299-C4B0297A83F6}" name="BOVRIL_EL_SOLAR" displayName="BOVRIL_EL_SOLAR" ref="CC1:CC11" totalsRowShown="0" headerRowDxfId="543" headerRowBorderDxfId="542" tableBorderDxfId="541">
  <autoFilter ref="CC1:CC11" xr:uid="{4D03DD83-A237-475D-B299-C4B0297A83F6}"/>
  <tableColumns count="1">
    <tableColumn id="1" xr3:uid="{9754AC50-84EA-46E6-A917-4EBD50CD3007}" name="BOVRIL_EL_SOLAR"/>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71FF4FF-FABC-4000-9A17-E9ABA2BAC420}" name="CONCEPCION_URUGUAY" displayName="CONCEPCION_URUGUAY" ref="CD1:CD10" totalsRowShown="0" headerRowDxfId="540" headerRowBorderDxfId="539" tableBorderDxfId="538">
  <autoFilter ref="CD1:CD10" xr:uid="{071FF4FF-FABC-4000-9A17-E9ABA2BAC420}"/>
  <tableColumns count="1">
    <tableColumn id="1" xr3:uid="{B69E110E-C6F0-49A1-8E08-D468AD32379F}" name="CONCEPCION_URUGUAY"/>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3265F973-DF7C-4B7C-B174-90DD39A5FF6E}" name="CONCORDIA_CHAJARI" displayName="CONCORDIA_CHAJARI" ref="CE1:CE9" totalsRowShown="0" headerRowDxfId="537" headerRowBorderDxfId="536" tableBorderDxfId="535">
  <autoFilter ref="CE1:CE9" xr:uid="{3265F973-DF7C-4B7C-B174-90DD39A5FF6E}"/>
  <tableColumns count="1">
    <tableColumn id="1" xr3:uid="{F70B4DAD-B632-4357-AA93-DBA68D512225}" name="CONCORDIA_CHAJARI"/>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4321E62-86BB-4A43-B1DE-F06FF642BCFC}" name="Tabla62" displayName="Tabla62" ref="P1:P10" totalsRowShown="0">
  <autoFilter ref="P1:P10" xr:uid="{0D0D6563-23C2-42BC-A7C0-D49B52D511C2}"/>
  <tableColumns count="1">
    <tableColumn id="1" xr3:uid="{09735DA7-2CB5-4DD6-9BF9-72F8CA56FE83}" name="Columna1"/>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141AED-EAEF-4EBD-A8E8-EFFF54F67B3E}" name="GALARZA" displayName="GALARZA" ref="CF1:CF10" totalsRowShown="0" headerRowDxfId="534" headerRowBorderDxfId="533" tableBorderDxfId="532">
  <autoFilter ref="CF1:CF10" xr:uid="{00141AED-EAEF-4EBD-A8E8-EFFF54F67B3E}"/>
  <tableColumns count="1">
    <tableColumn id="1" xr3:uid="{D9652091-6038-4D95-8725-09EFFC63DA71}" name="GALARZA"/>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EE3AC3B2-04E8-4A42-AD0B-7940ADC4E69C}" name="GUALEGUAYCHU" displayName="GUALEGUAYCHU" ref="CG1:CG12" totalsRowShown="0" headerRowDxfId="531" headerRowBorderDxfId="530" tableBorderDxfId="529">
  <autoFilter ref="CG1:CG12" xr:uid="{EE3AC3B2-04E8-4A42-AD0B-7940ADC4E69C}"/>
  <tableColumns count="1">
    <tableColumn id="1" xr3:uid="{60B35834-5EC8-427E-B118-D761C53D577C}" name="GUALEGUAYCHU"/>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D7BD03CD-19CF-49B3-B828-2D949C1ADDA3}" name="ISLAS_DEL_IBICUY" displayName="ISLAS_DEL_IBICUY" ref="CH1:CH11" totalsRowShown="0" headerRowDxfId="528" headerRowBorderDxfId="527" tableBorderDxfId="526">
  <autoFilter ref="CH1:CH11" xr:uid="{D7BD03CD-19CF-49B3-B828-2D949C1ADDA3}"/>
  <tableColumns count="1">
    <tableColumn id="1" xr3:uid="{1080E8AA-2ED7-4171-9164-A7141823D088}" name="ISLAS_DEL_IBICUY"/>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D763DF5-D974-445B-ACCD-B7543485C805}" name="LA_PAZ" displayName="LA_PAZ" ref="CI1:CI12" totalsRowShown="0" headerRowDxfId="525" headerRowBorderDxfId="524" tableBorderDxfId="523">
  <autoFilter ref="CI1:CI12" xr:uid="{0D763DF5-D974-445B-ACCD-B7543485C805}"/>
  <tableColumns count="1">
    <tableColumn id="1" xr3:uid="{7A3EC1CF-6F21-4C10-9402-AF9D251C26AD}" name="LA_PAZ"/>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BF22B2F4-30FA-4315-8382-E02FCF554A9C}" name="LARROQUE_GUALEGUAY" displayName="LARROQUE_GUALEGUAY" ref="CJ1:CJ19" totalsRowShown="0" headerRowDxfId="522" headerRowBorderDxfId="521" tableBorderDxfId="520">
  <autoFilter ref="CJ1:CJ19" xr:uid="{BF22B2F4-30FA-4315-8382-E02FCF554A9C}"/>
  <tableColumns count="1">
    <tableColumn id="1" xr3:uid="{36972C6C-49C2-479B-8DC5-A4E33EF56A70}" name="LARROQUE_GUALEGUAY"/>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7CE4EEE5-38CD-48DB-AD27-22B117FE73D9}" name="MANDISOVI_CONCORDIA" displayName="MANDISOVI_CONCORDIA" ref="CK1:CK12" totalsRowShown="0" headerRowDxfId="519" headerRowBorderDxfId="518" tableBorderDxfId="517">
  <autoFilter ref="CK1:CK12" xr:uid="{7CE4EEE5-38CD-48DB-AD27-22B117FE73D9}"/>
  <tableColumns count="1">
    <tableColumn id="1" xr3:uid="{4A2EBA77-FBF2-4E19-8364-0CD5B835C2D1}" name="MANDISOVI_CONCORDIA"/>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F0438FA9-08E3-452D-867E-3B5917EDD601}" name="MONTOYA" displayName="MONTOYA" ref="CL1:CL11" totalsRowShown="0" headerRowDxfId="516" headerRowBorderDxfId="515" tableBorderDxfId="514">
  <autoFilter ref="CL1:CL11" xr:uid="{F0438FA9-08E3-452D-867E-3B5917EDD601}"/>
  <tableColumns count="1">
    <tableColumn id="1" xr3:uid="{02F174DE-2BAD-43C8-9459-570F46227710}" name="MONTOYA"/>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C9D3D63E-E2DB-40A9-8062-F33DD3D2B845}" name="NOGOYA" displayName="NOGOYA" ref="CM1:CM11" totalsRowShown="0" headerRowDxfId="513" headerRowBorderDxfId="512" tableBorderDxfId="511">
  <autoFilter ref="CM1:CM11" xr:uid="{C9D3D63E-E2DB-40A9-8062-F33DD3D2B845}"/>
  <tableColumns count="1">
    <tableColumn id="1" xr3:uid="{CC0BDE27-46A5-4FCB-BDDB-E9E268254F5F}" name="NOGOYA"/>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629D828C-E56C-4836-AEA9-D4F23D46E7CD}" name="SAN_JAIME" displayName="SAN_JAIME" ref="CN1:CN13" totalsRowShown="0" headerRowDxfId="510" headerRowBorderDxfId="509" tableBorderDxfId="508">
  <autoFilter ref="CN1:CN13" xr:uid="{629D828C-E56C-4836-AEA9-D4F23D46E7CD}"/>
  <tableColumns count="1">
    <tableColumn id="1" xr3:uid="{CA524C9C-E444-4DB3-8439-7860A64049DD}" name="SAN_JAIME"/>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2691040A-A457-4A7B-88FD-52D013F1B428}" name="VICTORIA" displayName="VICTORIA" ref="CO1:CO10" totalsRowShown="0" headerRowDxfId="507" headerRowBorderDxfId="506" tableBorderDxfId="505">
  <autoFilter ref="CO1:CO10" xr:uid="{2691040A-A457-4A7B-88FD-52D013F1B428}"/>
  <tableColumns count="1">
    <tableColumn id="1" xr3:uid="{CD331ED1-8754-4435-82DF-8BCE64A03622}" name="VICTORIA"/>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10B6442F-55F1-4C43-844B-7ABA846D2444}" name="Tabla61" displayName="Tabla61" ref="O1:O9" totalsRowShown="0">
  <autoFilter ref="O1:O9" xr:uid="{40822962-1D53-4E9A-AE36-66D14B0E5E98}"/>
  <tableColumns count="1">
    <tableColumn id="1" xr3:uid="{841739F1-AFBA-4666-B3D6-F1978B40872A}" name="Columna1"/>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4B633CC8-BFA0-42CF-9512-01C8C1A4A60F}" name="VILLAGUAY" displayName="VILLAGUAY" ref="CP1:CP9" totalsRowShown="0" headerRowDxfId="504" headerRowBorderDxfId="503" tableBorderDxfId="502">
  <autoFilter ref="CP1:CP9" xr:uid="{4B633CC8-BFA0-42CF-9512-01C8C1A4A60F}"/>
  <tableColumns count="1">
    <tableColumn id="1" xr3:uid="{963A4629-8919-450D-9D38-3E1FB833B3C6}" name="VILLAGUAY"/>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C646450E-7EC9-4831-9216-84F80BCABEEB}" name="ARROYO_DE_LOS_HUESOS" displayName="ARROYO_DE_LOS_HUESOS" ref="CQ1:CQ14" totalsRowShown="0" headerRowDxfId="501" headerRowBorderDxfId="500" tableBorderDxfId="499">
  <autoFilter ref="CQ1:CQ14" xr:uid="{C646450E-7EC9-4831-9216-84F80BCABEEB}"/>
  <tableColumns count="1">
    <tableColumn id="1" xr3:uid="{6A5ABEFE-EC09-4D17-BADB-DF7271D788A1}" name="ARROYO_DE_LOS_HUESO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9C2BA0C3-BC9F-46DD-BE0D-3694A72BD1D7}" name="AZUL_CHILLAR" displayName="AZUL_CHILLAR" ref="CR1:CR10" totalsRowShown="0" headerRowDxfId="498" headerRowBorderDxfId="497" tableBorderDxfId="496">
  <autoFilter ref="CR1:CR10" xr:uid="{9C2BA0C3-BC9F-46DD-BE0D-3694A72BD1D7}"/>
  <tableColumns count="1">
    <tableColumn id="1" xr3:uid="{8D4A5293-6290-4540-AD06-7104D3322529}" name="AZUL_CHILLAR"/>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30097500-2F77-47F7-8623-5CA77E20D83A}" name="BALCARCE" displayName="BALCARCE" ref="CS1:CS10" totalsRowShown="0" headerRowDxfId="495" headerRowBorderDxfId="494" tableBorderDxfId="493">
  <autoFilter ref="CS1:CS10" xr:uid="{30097500-2F77-47F7-8623-5CA77E20D83A}"/>
  <tableColumns count="1">
    <tableColumn id="1" xr3:uid="{80387FA8-1871-41C2-B9E1-10F8A993D977}" name="BALCARCE"/>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E4CA7987-F784-45D8-A058-EB54C0BF7A02}" name="CTE.N.OTAMENDI" displayName="CTE.N.OTAMENDI" ref="CT1:CT8" totalsRowShown="0" headerRowDxfId="492" headerRowBorderDxfId="491" tableBorderDxfId="490">
  <autoFilter ref="CT1:CT8" xr:uid="{E4CA7987-F784-45D8-A058-EB54C0BF7A02}"/>
  <tableColumns count="1">
    <tableColumn id="1" xr3:uid="{7F1BE151-BB0F-4A48-B1A3-53A10A7D5870}" name="CTE.N.OTAMENDI"/>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B61CA4EE-07D3-40EF-8DB5-A4F3E85C4861}" name="DEFFERRARI" displayName="DEFFERRARI" ref="CU1:CU10" totalsRowShown="0" headerRowDxfId="489" headerRowBorderDxfId="488" tableBorderDxfId="487">
  <autoFilter ref="CU1:CU10" xr:uid="{B61CA4EE-07D3-40EF-8DB5-A4F3E85C4861}"/>
  <tableColumns count="1">
    <tableColumn id="1" xr3:uid="{258B925C-4D86-41AC-A708-B627A7D993FE}" name="DEFFERRARI"/>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6A9F227B-C8CB-4B54-AE31-058AF621C0FB}" name="FRONTERA" displayName="FRONTERA" ref="CV1:CV13" totalsRowShown="0" headerRowDxfId="486" headerRowBorderDxfId="485" tableBorderDxfId="484">
  <autoFilter ref="CV1:CV13" xr:uid="{6A9F227B-C8CB-4B54-AE31-058AF621C0FB}"/>
  <tableColumns count="1">
    <tableColumn id="1" xr3:uid="{53065A4D-AD61-4A0C-A396-8B195060DE99}" name="FRONTERA"/>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122ABFA8-0120-47A3-B0F1-2FF9A1D6E04E}" name="FULTON" displayName="FULTON" ref="CW1:CW13" totalsRowShown="0" headerRowDxfId="483" headerRowBorderDxfId="482" tableBorderDxfId="481">
  <autoFilter ref="CW1:CW13" xr:uid="{122ABFA8-0120-47A3-B0F1-2FF9A1D6E04E}"/>
  <tableColumns count="1">
    <tableColumn id="1" xr3:uid="{D96002A1-A58D-403A-8466-38CF05AF7934}" name="FULTON"/>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F5D75F26-8B92-4B6B-844B-5A63C338CABC}" name="GSIETE" displayName="GSIETE" ref="CX1:CX9" totalsRowShown="0" headerRowDxfId="480" headerRowBorderDxfId="479" tableBorderDxfId="478">
  <autoFilter ref="CX1:CX9" xr:uid="{F5D75F26-8B92-4B6B-844B-5A63C338CABC}"/>
  <tableColumns count="1">
    <tableColumn id="1" xr3:uid="{D36BA62D-87BE-49C7-AE94-47F7577223E8}" name="GSIETE"/>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530AF979-FB7A-4068-A913-CC16D50F3ED9}" name="LOBERIAS_GRANDES" displayName="LOBERIAS_GRANDES" ref="CY1:CY11" totalsRowShown="0" headerRowDxfId="477" headerRowBorderDxfId="476" tableBorderDxfId="475">
  <autoFilter ref="CY1:CY11" xr:uid="{530AF979-FB7A-4068-A913-CC16D50F3ED9}"/>
  <tableColumns count="1">
    <tableColumn id="1" xr3:uid="{C054FE6C-1844-41D4-90A4-6D105CDFB60C}" name="LOBERIAS_GRANDES"/>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rea.org.ar/ng-empresarial-plataform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17" Type="http://schemas.openxmlformats.org/officeDocument/2006/relationships/table" Target="../tables/table117.xml"/><Relationship Id="rId21" Type="http://schemas.openxmlformats.org/officeDocument/2006/relationships/table" Target="../tables/table21.xml"/><Relationship Id="rId42" Type="http://schemas.openxmlformats.org/officeDocument/2006/relationships/table" Target="../tables/table42.xml"/><Relationship Id="rId63" Type="http://schemas.openxmlformats.org/officeDocument/2006/relationships/table" Target="../tables/table63.xml"/><Relationship Id="rId84" Type="http://schemas.openxmlformats.org/officeDocument/2006/relationships/table" Target="../tables/table84.xml"/><Relationship Id="rId138" Type="http://schemas.openxmlformats.org/officeDocument/2006/relationships/table" Target="../tables/table138.xml"/><Relationship Id="rId159" Type="http://schemas.openxmlformats.org/officeDocument/2006/relationships/table" Target="../tables/table159.xml"/><Relationship Id="rId170" Type="http://schemas.openxmlformats.org/officeDocument/2006/relationships/table" Target="../tables/table170.xml"/><Relationship Id="rId191" Type="http://schemas.openxmlformats.org/officeDocument/2006/relationships/table" Target="../tables/table191.xml"/><Relationship Id="rId205" Type="http://schemas.openxmlformats.org/officeDocument/2006/relationships/table" Target="../tables/table205.xml"/><Relationship Id="rId226" Type="http://schemas.openxmlformats.org/officeDocument/2006/relationships/table" Target="../tables/table226.xml"/><Relationship Id="rId247" Type="http://schemas.openxmlformats.org/officeDocument/2006/relationships/table" Target="../tables/table247.xml"/><Relationship Id="rId107" Type="http://schemas.openxmlformats.org/officeDocument/2006/relationships/table" Target="../tables/table107.xml"/><Relationship Id="rId11" Type="http://schemas.openxmlformats.org/officeDocument/2006/relationships/table" Target="../tables/table11.xml"/><Relationship Id="rId32" Type="http://schemas.openxmlformats.org/officeDocument/2006/relationships/table" Target="../tables/table32.xml"/><Relationship Id="rId53" Type="http://schemas.openxmlformats.org/officeDocument/2006/relationships/table" Target="../tables/table53.xml"/><Relationship Id="rId74" Type="http://schemas.openxmlformats.org/officeDocument/2006/relationships/table" Target="../tables/table74.xml"/><Relationship Id="rId128" Type="http://schemas.openxmlformats.org/officeDocument/2006/relationships/table" Target="../tables/table128.xml"/><Relationship Id="rId149" Type="http://schemas.openxmlformats.org/officeDocument/2006/relationships/table" Target="../tables/table149.xml"/><Relationship Id="rId5" Type="http://schemas.openxmlformats.org/officeDocument/2006/relationships/table" Target="../tables/table5.xml"/><Relationship Id="rId95" Type="http://schemas.openxmlformats.org/officeDocument/2006/relationships/table" Target="../tables/table95.xml"/><Relationship Id="rId160" Type="http://schemas.openxmlformats.org/officeDocument/2006/relationships/table" Target="../tables/table160.xml"/><Relationship Id="rId181" Type="http://schemas.openxmlformats.org/officeDocument/2006/relationships/table" Target="../tables/table181.xml"/><Relationship Id="rId216" Type="http://schemas.openxmlformats.org/officeDocument/2006/relationships/table" Target="../tables/table216.xml"/><Relationship Id="rId237" Type="http://schemas.openxmlformats.org/officeDocument/2006/relationships/table" Target="../tables/table237.xml"/><Relationship Id="rId22" Type="http://schemas.openxmlformats.org/officeDocument/2006/relationships/table" Target="../tables/table22.xml"/><Relationship Id="rId43" Type="http://schemas.openxmlformats.org/officeDocument/2006/relationships/table" Target="../tables/table43.xml"/><Relationship Id="rId64" Type="http://schemas.openxmlformats.org/officeDocument/2006/relationships/table" Target="../tables/table64.xml"/><Relationship Id="rId118" Type="http://schemas.openxmlformats.org/officeDocument/2006/relationships/table" Target="../tables/table118.xml"/><Relationship Id="rId139" Type="http://schemas.openxmlformats.org/officeDocument/2006/relationships/table" Target="../tables/table139.xml"/><Relationship Id="rId85" Type="http://schemas.openxmlformats.org/officeDocument/2006/relationships/table" Target="../tables/table85.xml"/><Relationship Id="rId150" Type="http://schemas.openxmlformats.org/officeDocument/2006/relationships/table" Target="../tables/table150.xml"/><Relationship Id="rId171" Type="http://schemas.openxmlformats.org/officeDocument/2006/relationships/table" Target="../tables/table171.xml"/><Relationship Id="rId192" Type="http://schemas.openxmlformats.org/officeDocument/2006/relationships/table" Target="../tables/table192.xml"/><Relationship Id="rId206" Type="http://schemas.openxmlformats.org/officeDocument/2006/relationships/table" Target="../tables/table206.xml"/><Relationship Id="rId227" Type="http://schemas.openxmlformats.org/officeDocument/2006/relationships/table" Target="../tables/table227.xml"/><Relationship Id="rId248" Type="http://schemas.openxmlformats.org/officeDocument/2006/relationships/table" Target="../tables/table248.xml"/><Relationship Id="rId12" Type="http://schemas.openxmlformats.org/officeDocument/2006/relationships/table" Target="../tables/table12.xml"/><Relationship Id="rId33" Type="http://schemas.openxmlformats.org/officeDocument/2006/relationships/table" Target="../tables/table33.xml"/><Relationship Id="rId108" Type="http://schemas.openxmlformats.org/officeDocument/2006/relationships/table" Target="../tables/table108.xml"/><Relationship Id="rId129" Type="http://schemas.openxmlformats.org/officeDocument/2006/relationships/table" Target="../tables/table129.xml"/><Relationship Id="rId54" Type="http://schemas.openxmlformats.org/officeDocument/2006/relationships/table" Target="../tables/table54.xml"/><Relationship Id="rId75" Type="http://schemas.openxmlformats.org/officeDocument/2006/relationships/table" Target="../tables/table75.xml"/><Relationship Id="rId96" Type="http://schemas.openxmlformats.org/officeDocument/2006/relationships/table" Target="../tables/table96.xml"/><Relationship Id="rId140" Type="http://schemas.openxmlformats.org/officeDocument/2006/relationships/table" Target="../tables/table140.xml"/><Relationship Id="rId161" Type="http://schemas.openxmlformats.org/officeDocument/2006/relationships/table" Target="../tables/table161.xml"/><Relationship Id="rId182" Type="http://schemas.openxmlformats.org/officeDocument/2006/relationships/table" Target="../tables/table182.xml"/><Relationship Id="rId217" Type="http://schemas.openxmlformats.org/officeDocument/2006/relationships/table" Target="../tables/table217.xml"/><Relationship Id="rId6" Type="http://schemas.openxmlformats.org/officeDocument/2006/relationships/table" Target="../tables/table6.xml"/><Relationship Id="rId238" Type="http://schemas.openxmlformats.org/officeDocument/2006/relationships/table" Target="../tables/table238.xml"/><Relationship Id="rId23" Type="http://schemas.openxmlformats.org/officeDocument/2006/relationships/table" Target="../tables/table23.xml"/><Relationship Id="rId119" Type="http://schemas.openxmlformats.org/officeDocument/2006/relationships/table" Target="../tables/table119.xml"/><Relationship Id="rId44" Type="http://schemas.openxmlformats.org/officeDocument/2006/relationships/table" Target="../tables/table44.xml"/><Relationship Id="rId65" Type="http://schemas.openxmlformats.org/officeDocument/2006/relationships/table" Target="../tables/table65.xml"/><Relationship Id="rId86" Type="http://schemas.openxmlformats.org/officeDocument/2006/relationships/table" Target="../tables/table86.xml"/><Relationship Id="rId130" Type="http://schemas.openxmlformats.org/officeDocument/2006/relationships/table" Target="../tables/table130.xml"/><Relationship Id="rId151" Type="http://schemas.openxmlformats.org/officeDocument/2006/relationships/table" Target="../tables/table151.xml"/><Relationship Id="rId172" Type="http://schemas.openxmlformats.org/officeDocument/2006/relationships/table" Target="../tables/table172.xml"/><Relationship Id="rId193" Type="http://schemas.openxmlformats.org/officeDocument/2006/relationships/table" Target="../tables/table193.xml"/><Relationship Id="rId207" Type="http://schemas.openxmlformats.org/officeDocument/2006/relationships/table" Target="../tables/table207.xml"/><Relationship Id="rId228" Type="http://schemas.openxmlformats.org/officeDocument/2006/relationships/table" Target="../tables/table228.xml"/><Relationship Id="rId249" Type="http://schemas.openxmlformats.org/officeDocument/2006/relationships/table" Target="../tables/table249.xml"/><Relationship Id="rId13" Type="http://schemas.openxmlformats.org/officeDocument/2006/relationships/table" Target="../tables/table13.xml"/><Relationship Id="rId109" Type="http://schemas.openxmlformats.org/officeDocument/2006/relationships/table" Target="../tables/table109.xml"/><Relationship Id="rId34" Type="http://schemas.openxmlformats.org/officeDocument/2006/relationships/table" Target="../tables/table34.xml"/><Relationship Id="rId55" Type="http://schemas.openxmlformats.org/officeDocument/2006/relationships/table" Target="../tables/table55.xml"/><Relationship Id="rId76" Type="http://schemas.openxmlformats.org/officeDocument/2006/relationships/table" Target="../tables/table76.xml"/><Relationship Id="rId97" Type="http://schemas.openxmlformats.org/officeDocument/2006/relationships/table" Target="../tables/table97.xml"/><Relationship Id="rId120" Type="http://schemas.openxmlformats.org/officeDocument/2006/relationships/table" Target="../tables/table120.xml"/><Relationship Id="rId141" Type="http://schemas.openxmlformats.org/officeDocument/2006/relationships/table" Target="../tables/table141.xml"/><Relationship Id="rId7" Type="http://schemas.openxmlformats.org/officeDocument/2006/relationships/table" Target="../tables/table7.xml"/><Relationship Id="rId162" Type="http://schemas.openxmlformats.org/officeDocument/2006/relationships/table" Target="../tables/table162.xml"/><Relationship Id="rId183" Type="http://schemas.openxmlformats.org/officeDocument/2006/relationships/table" Target="../tables/table183.xml"/><Relationship Id="rId218" Type="http://schemas.openxmlformats.org/officeDocument/2006/relationships/table" Target="../tables/table218.xml"/><Relationship Id="rId239" Type="http://schemas.openxmlformats.org/officeDocument/2006/relationships/table" Target="../tables/table239.xml"/><Relationship Id="rId250" Type="http://schemas.openxmlformats.org/officeDocument/2006/relationships/table" Target="../tables/table250.xml"/><Relationship Id="rId24" Type="http://schemas.openxmlformats.org/officeDocument/2006/relationships/table" Target="../tables/table24.xml"/><Relationship Id="rId45" Type="http://schemas.openxmlformats.org/officeDocument/2006/relationships/table" Target="../tables/table45.xml"/><Relationship Id="rId66" Type="http://schemas.openxmlformats.org/officeDocument/2006/relationships/table" Target="../tables/table66.xml"/><Relationship Id="rId87" Type="http://schemas.openxmlformats.org/officeDocument/2006/relationships/table" Target="../tables/table87.xml"/><Relationship Id="rId110" Type="http://schemas.openxmlformats.org/officeDocument/2006/relationships/table" Target="../tables/table110.xml"/><Relationship Id="rId131" Type="http://schemas.openxmlformats.org/officeDocument/2006/relationships/table" Target="../tables/table131.xml"/><Relationship Id="rId152" Type="http://schemas.openxmlformats.org/officeDocument/2006/relationships/table" Target="../tables/table152.xml"/><Relationship Id="rId173" Type="http://schemas.openxmlformats.org/officeDocument/2006/relationships/table" Target="../tables/table173.xml"/><Relationship Id="rId194" Type="http://schemas.openxmlformats.org/officeDocument/2006/relationships/table" Target="../tables/table194.xml"/><Relationship Id="rId208" Type="http://schemas.openxmlformats.org/officeDocument/2006/relationships/table" Target="../tables/table208.xml"/><Relationship Id="rId229" Type="http://schemas.openxmlformats.org/officeDocument/2006/relationships/table" Target="../tables/table229.xml"/><Relationship Id="rId240" Type="http://schemas.openxmlformats.org/officeDocument/2006/relationships/table" Target="../tables/table240.xml"/><Relationship Id="rId14" Type="http://schemas.openxmlformats.org/officeDocument/2006/relationships/table" Target="../tables/table14.xml"/><Relationship Id="rId35" Type="http://schemas.openxmlformats.org/officeDocument/2006/relationships/table" Target="../tables/table35.xml"/><Relationship Id="rId56" Type="http://schemas.openxmlformats.org/officeDocument/2006/relationships/table" Target="../tables/table56.xml"/><Relationship Id="rId77" Type="http://schemas.openxmlformats.org/officeDocument/2006/relationships/table" Target="../tables/table77.xml"/><Relationship Id="rId100" Type="http://schemas.openxmlformats.org/officeDocument/2006/relationships/table" Target="../tables/table100.xml"/><Relationship Id="rId8" Type="http://schemas.openxmlformats.org/officeDocument/2006/relationships/table" Target="../tables/table8.xml"/><Relationship Id="rId98" Type="http://schemas.openxmlformats.org/officeDocument/2006/relationships/table" Target="../tables/table98.xml"/><Relationship Id="rId121" Type="http://schemas.openxmlformats.org/officeDocument/2006/relationships/table" Target="../tables/table121.xml"/><Relationship Id="rId142" Type="http://schemas.openxmlformats.org/officeDocument/2006/relationships/table" Target="../tables/table142.xml"/><Relationship Id="rId163" Type="http://schemas.openxmlformats.org/officeDocument/2006/relationships/table" Target="../tables/table163.xml"/><Relationship Id="rId184" Type="http://schemas.openxmlformats.org/officeDocument/2006/relationships/table" Target="../tables/table184.xml"/><Relationship Id="rId219" Type="http://schemas.openxmlformats.org/officeDocument/2006/relationships/table" Target="../tables/table219.xml"/><Relationship Id="rId230" Type="http://schemas.openxmlformats.org/officeDocument/2006/relationships/table" Target="../tables/table230.xml"/><Relationship Id="rId251" Type="http://schemas.openxmlformats.org/officeDocument/2006/relationships/table" Target="../tables/table251.xml"/><Relationship Id="rId25" Type="http://schemas.openxmlformats.org/officeDocument/2006/relationships/table" Target="../tables/table25.xml"/><Relationship Id="rId46" Type="http://schemas.openxmlformats.org/officeDocument/2006/relationships/table" Target="../tables/table46.xml"/><Relationship Id="rId67" Type="http://schemas.openxmlformats.org/officeDocument/2006/relationships/table" Target="../tables/table67.xml"/><Relationship Id="rId88" Type="http://schemas.openxmlformats.org/officeDocument/2006/relationships/table" Target="../tables/table88.xml"/><Relationship Id="rId111" Type="http://schemas.openxmlformats.org/officeDocument/2006/relationships/table" Target="../tables/table111.xml"/><Relationship Id="rId132" Type="http://schemas.openxmlformats.org/officeDocument/2006/relationships/table" Target="../tables/table132.xml"/><Relationship Id="rId153" Type="http://schemas.openxmlformats.org/officeDocument/2006/relationships/table" Target="../tables/table153.xml"/><Relationship Id="rId174" Type="http://schemas.openxmlformats.org/officeDocument/2006/relationships/table" Target="../tables/table174.xml"/><Relationship Id="rId195" Type="http://schemas.openxmlformats.org/officeDocument/2006/relationships/table" Target="../tables/table195.xml"/><Relationship Id="rId209" Type="http://schemas.openxmlformats.org/officeDocument/2006/relationships/table" Target="../tables/table209.xml"/><Relationship Id="rId220" Type="http://schemas.openxmlformats.org/officeDocument/2006/relationships/table" Target="../tables/table220.xml"/><Relationship Id="rId241" Type="http://schemas.openxmlformats.org/officeDocument/2006/relationships/table" Target="../tables/table241.xml"/><Relationship Id="rId15" Type="http://schemas.openxmlformats.org/officeDocument/2006/relationships/table" Target="../tables/table15.xml"/><Relationship Id="rId36" Type="http://schemas.openxmlformats.org/officeDocument/2006/relationships/table" Target="../tables/table36.xml"/><Relationship Id="rId57" Type="http://schemas.openxmlformats.org/officeDocument/2006/relationships/table" Target="../tables/table57.xml"/><Relationship Id="rId78" Type="http://schemas.openxmlformats.org/officeDocument/2006/relationships/table" Target="../tables/table78.xml"/><Relationship Id="rId99" Type="http://schemas.openxmlformats.org/officeDocument/2006/relationships/table" Target="../tables/table99.xml"/><Relationship Id="rId101" Type="http://schemas.openxmlformats.org/officeDocument/2006/relationships/table" Target="../tables/table101.xml"/><Relationship Id="rId122" Type="http://schemas.openxmlformats.org/officeDocument/2006/relationships/table" Target="../tables/table122.xml"/><Relationship Id="rId143" Type="http://schemas.openxmlformats.org/officeDocument/2006/relationships/table" Target="../tables/table143.xml"/><Relationship Id="rId164" Type="http://schemas.openxmlformats.org/officeDocument/2006/relationships/table" Target="../tables/table164.xml"/><Relationship Id="rId185" Type="http://schemas.openxmlformats.org/officeDocument/2006/relationships/table" Target="../tables/table185.xml"/><Relationship Id="rId9" Type="http://schemas.openxmlformats.org/officeDocument/2006/relationships/table" Target="../tables/table9.xml"/><Relationship Id="rId210" Type="http://schemas.openxmlformats.org/officeDocument/2006/relationships/table" Target="../tables/table210.xml"/><Relationship Id="rId26" Type="http://schemas.openxmlformats.org/officeDocument/2006/relationships/table" Target="../tables/table26.xml"/><Relationship Id="rId231" Type="http://schemas.openxmlformats.org/officeDocument/2006/relationships/table" Target="../tables/table231.xml"/><Relationship Id="rId252" Type="http://schemas.openxmlformats.org/officeDocument/2006/relationships/table" Target="../tables/table252.xml"/><Relationship Id="rId47" Type="http://schemas.openxmlformats.org/officeDocument/2006/relationships/table" Target="../tables/table47.xml"/><Relationship Id="rId68" Type="http://schemas.openxmlformats.org/officeDocument/2006/relationships/table" Target="../tables/table68.xml"/><Relationship Id="rId89" Type="http://schemas.openxmlformats.org/officeDocument/2006/relationships/table" Target="../tables/table89.xml"/><Relationship Id="rId112" Type="http://schemas.openxmlformats.org/officeDocument/2006/relationships/table" Target="../tables/table112.xml"/><Relationship Id="rId133" Type="http://schemas.openxmlformats.org/officeDocument/2006/relationships/table" Target="../tables/table133.xml"/><Relationship Id="rId154" Type="http://schemas.openxmlformats.org/officeDocument/2006/relationships/table" Target="../tables/table154.xml"/><Relationship Id="rId175" Type="http://schemas.openxmlformats.org/officeDocument/2006/relationships/table" Target="../tables/table175.xml"/><Relationship Id="rId196" Type="http://schemas.openxmlformats.org/officeDocument/2006/relationships/table" Target="../tables/table196.xml"/><Relationship Id="rId200" Type="http://schemas.openxmlformats.org/officeDocument/2006/relationships/table" Target="../tables/table200.xml"/><Relationship Id="rId16" Type="http://schemas.openxmlformats.org/officeDocument/2006/relationships/table" Target="../tables/table16.xml"/><Relationship Id="rId221" Type="http://schemas.openxmlformats.org/officeDocument/2006/relationships/table" Target="../tables/table221.xml"/><Relationship Id="rId242" Type="http://schemas.openxmlformats.org/officeDocument/2006/relationships/table" Target="../tables/table242.xml"/><Relationship Id="rId37" Type="http://schemas.openxmlformats.org/officeDocument/2006/relationships/table" Target="../tables/table37.xml"/><Relationship Id="rId58" Type="http://schemas.openxmlformats.org/officeDocument/2006/relationships/table" Target="../tables/table58.xml"/><Relationship Id="rId79" Type="http://schemas.openxmlformats.org/officeDocument/2006/relationships/table" Target="../tables/table79.xml"/><Relationship Id="rId102" Type="http://schemas.openxmlformats.org/officeDocument/2006/relationships/table" Target="../tables/table102.xml"/><Relationship Id="rId123" Type="http://schemas.openxmlformats.org/officeDocument/2006/relationships/table" Target="../tables/table123.xml"/><Relationship Id="rId144" Type="http://schemas.openxmlformats.org/officeDocument/2006/relationships/table" Target="../tables/table144.xml"/><Relationship Id="rId90" Type="http://schemas.openxmlformats.org/officeDocument/2006/relationships/table" Target="../tables/table90.xml"/><Relationship Id="rId165" Type="http://schemas.openxmlformats.org/officeDocument/2006/relationships/table" Target="../tables/table165.xml"/><Relationship Id="rId186" Type="http://schemas.openxmlformats.org/officeDocument/2006/relationships/table" Target="../tables/table186.xml"/><Relationship Id="rId211" Type="http://schemas.openxmlformats.org/officeDocument/2006/relationships/table" Target="../tables/table211.xml"/><Relationship Id="rId232" Type="http://schemas.openxmlformats.org/officeDocument/2006/relationships/table" Target="../tables/table232.xml"/><Relationship Id="rId253" Type="http://schemas.openxmlformats.org/officeDocument/2006/relationships/table" Target="../tables/table253.xml"/><Relationship Id="rId27" Type="http://schemas.openxmlformats.org/officeDocument/2006/relationships/table" Target="../tables/table27.xml"/><Relationship Id="rId48" Type="http://schemas.openxmlformats.org/officeDocument/2006/relationships/table" Target="../tables/table48.xml"/><Relationship Id="rId69" Type="http://schemas.openxmlformats.org/officeDocument/2006/relationships/table" Target="../tables/table69.xml"/><Relationship Id="rId113" Type="http://schemas.openxmlformats.org/officeDocument/2006/relationships/table" Target="../tables/table113.xml"/><Relationship Id="rId134" Type="http://schemas.openxmlformats.org/officeDocument/2006/relationships/table" Target="../tables/table134.xml"/><Relationship Id="rId80" Type="http://schemas.openxmlformats.org/officeDocument/2006/relationships/table" Target="../tables/table80.xml"/><Relationship Id="rId155" Type="http://schemas.openxmlformats.org/officeDocument/2006/relationships/table" Target="../tables/table155.xml"/><Relationship Id="rId176" Type="http://schemas.openxmlformats.org/officeDocument/2006/relationships/table" Target="../tables/table176.xml"/><Relationship Id="rId197" Type="http://schemas.openxmlformats.org/officeDocument/2006/relationships/table" Target="../tables/table197.xml"/><Relationship Id="rId201" Type="http://schemas.openxmlformats.org/officeDocument/2006/relationships/table" Target="../tables/table201.xml"/><Relationship Id="rId222" Type="http://schemas.openxmlformats.org/officeDocument/2006/relationships/table" Target="../tables/table222.xml"/><Relationship Id="rId243" Type="http://schemas.openxmlformats.org/officeDocument/2006/relationships/table" Target="../tables/table243.xml"/><Relationship Id="rId17" Type="http://schemas.openxmlformats.org/officeDocument/2006/relationships/table" Target="../tables/table17.xml"/><Relationship Id="rId38" Type="http://schemas.openxmlformats.org/officeDocument/2006/relationships/table" Target="../tables/table38.xml"/><Relationship Id="rId59" Type="http://schemas.openxmlformats.org/officeDocument/2006/relationships/table" Target="../tables/table59.xml"/><Relationship Id="rId103" Type="http://schemas.openxmlformats.org/officeDocument/2006/relationships/table" Target="../tables/table103.xml"/><Relationship Id="rId124" Type="http://schemas.openxmlformats.org/officeDocument/2006/relationships/table" Target="../tables/table124.xml"/><Relationship Id="rId70" Type="http://schemas.openxmlformats.org/officeDocument/2006/relationships/table" Target="../tables/table70.xml"/><Relationship Id="rId91" Type="http://schemas.openxmlformats.org/officeDocument/2006/relationships/table" Target="../tables/table91.xml"/><Relationship Id="rId145" Type="http://schemas.openxmlformats.org/officeDocument/2006/relationships/table" Target="../tables/table145.xml"/><Relationship Id="rId166" Type="http://schemas.openxmlformats.org/officeDocument/2006/relationships/table" Target="../tables/table166.xml"/><Relationship Id="rId187" Type="http://schemas.openxmlformats.org/officeDocument/2006/relationships/table" Target="../tables/table187.xml"/><Relationship Id="rId1" Type="http://schemas.openxmlformats.org/officeDocument/2006/relationships/table" Target="../tables/table1.xml"/><Relationship Id="rId212" Type="http://schemas.openxmlformats.org/officeDocument/2006/relationships/table" Target="../tables/table212.xml"/><Relationship Id="rId233" Type="http://schemas.openxmlformats.org/officeDocument/2006/relationships/table" Target="../tables/table233.xml"/><Relationship Id="rId254" Type="http://schemas.openxmlformats.org/officeDocument/2006/relationships/table" Target="../tables/table254.xml"/><Relationship Id="rId28" Type="http://schemas.openxmlformats.org/officeDocument/2006/relationships/table" Target="../tables/table28.xml"/><Relationship Id="rId49" Type="http://schemas.openxmlformats.org/officeDocument/2006/relationships/table" Target="../tables/table49.xml"/><Relationship Id="rId114" Type="http://schemas.openxmlformats.org/officeDocument/2006/relationships/table" Target="../tables/table114.xml"/><Relationship Id="rId60" Type="http://schemas.openxmlformats.org/officeDocument/2006/relationships/table" Target="../tables/table60.xml"/><Relationship Id="rId81" Type="http://schemas.openxmlformats.org/officeDocument/2006/relationships/table" Target="../tables/table81.xml"/><Relationship Id="rId135" Type="http://schemas.openxmlformats.org/officeDocument/2006/relationships/table" Target="../tables/table135.xml"/><Relationship Id="rId156" Type="http://schemas.openxmlformats.org/officeDocument/2006/relationships/table" Target="../tables/table156.xml"/><Relationship Id="rId177" Type="http://schemas.openxmlformats.org/officeDocument/2006/relationships/table" Target="../tables/table177.xml"/><Relationship Id="rId198" Type="http://schemas.openxmlformats.org/officeDocument/2006/relationships/table" Target="../tables/table198.xml"/><Relationship Id="rId202" Type="http://schemas.openxmlformats.org/officeDocument/2006/relationships/table" Target="../tables/table202.xml"/><Relationship Id="rId223" Type="http://schemas.openxmlformats.org/officeDocument/2006/relationships/table" Target="../tables/table223.xml"/><Relationship Id="rId244" Type="http://schemas.openxmlformats.org/officeDocument/2006/relationships/table" Target="../tables/table244.xml"/><Relationship Id="rId18" Type="http://schemas.openxmlformats.org/officeDocument/2006/relationships/table" Target="../tables/table18.xml"/><Relationship Id="rId39" Type="http://schemas.openxmlformats.org/officeDocument/2006/relationships/table" Target="../tables/table39.xml"/><Relationship Id="rId50" Type="http://schemas.openxmlformats.org/officeDocument/2006/relationships/table" Target="../tables/table50.xml"/><Relationship Id="rId104" Type="http://schemas.openxmlformats.org/officeDocument/2006/relationships/table" Target="../tables/table104.xml"/><Relationship Id="rId125" Type="http://schemas.openxmlformats.org/officeDocument/2006/relationships/table" Target="../tables/table125.xml"/><Relationship Id="rId146" Type="http://schemas.openxmlformats.org/officeDocument/2006/relationships/table" Target="../tables/table146.xml"/><Relationship Id="rId167" Type="http://schemas.openxmlformats.org/officeDocument/2006/relationships/table" Target="../tables/table167.xml"/><Relationship Id="rId188" Type="http://schemas.openxmlformats.org/officeDocument/2006/relationships/table" Target="../tables/table188.xml"/><Relationship Id="rId71" Type="http://schemas.openxmlformats.org/officeDocument/2006/relationships/table" Target="../tables/table71.xml"/><Relationship Id="rId92" Type="http://schemas.openxmlformats.org/officeDocument/2006/relationships/table" Target="../tables/table92.xml"/><Relationship Id="rId213" Type="http://schemas.openxmlformats.org/officeDocument/2006/relationships/table" Target="../tables/table213.xml"/><Relationship Id="rId234" Type="http://schemas.openxmlformats.org/officeDocument/2006/relationships/table" Target="../tables/table234.xml"/><Relationship Id="rId2" Type="http://schemas.openxmlformats.org/officeDocument/2006/relationships/table" Target="../tables/table2.xml"/><Relationship Id="rId29" Type="http://schemas.openxmlformats.org/officeDocument/2006/relationships/table" Target="../tables/table29.xml"/><Relationship Id="rId255" Type="http://schemas.openxmlformats.org/officeDocument/2006/relationships/table" Target="../tables/table255.xml"/><Relationship Id="rId40" Type="http://schemas.openxmlformats.org/officeDocument/2006/relationships/table" Target="../tables/table40.xml"/><Relationship Id="rId115" Type="http://schemas.openxmlformats.org/officeDocument/2006/relationships/table" Target="../tables/table115.xml"/><Relationship Id="rId136" Type="http://schemas.openxmlformats.org/officeDocument/2006/relationships/table" Target="../tables/table136.xml"/><Relationship Id="rId157" Type="http://schemas.openxmlformats.org/officeDocument/2006/relationships/table" Target="../tables/table157.xml"/><Relationship Id="rId178" Type="http://schemas.openxmlformats.org/officeDocument/2006/relationships/table" Target="../tables/table178.xml"/><Relationship Id="rId61" Type="http://schemas.openxmlformats.org/officeDocument/2006/relationships/table" Target="../tables/table61.xml"/><Relationship Id="rId82" Type="http://schemas.openxmlformats.org/officeDocument/2006/relationships/table" Target="../tables/table82.xml"/><Relationship Id="rId199" Type="http://schemas.openxmlformats.org/officeDocument/2006/relationships/table" Target="../tables/table199.xml"/><Relationship Id="rId203" Type="http://schemas.openxmlformats.org/officeDocument/2006/relationships/table" Target="../tables/table203.xml"/><Relationship Id="rId19" Type="http://schemas.openxmlformats.org/officeDocument/2006/relationships/table" Target="../tables/table19.xml"/><Relationship Id="rId224" Type="http://schemas.openxmlformats.org/officeDocument/2006/relationships/table" Target="../tables/table224.xml"/><Relationship Id="rId245" Type="http://schemas.openxmlformats.org/officeDocument/2006/relationships/table" Target="../tables/table245.xml"/><Relationship Id="rId30" Type="http://schemas.openxmlformats.org/officeDocument/2006/relationships/table" Target="../tables/table30.xml"/><Relationship Id="rId105" Type="http://schemas.openxmlformats.org/officeDocument/2006/relationships/table" Target="../tables/table105.xml"/><Relationship Id="rId126" Type="http://schemas.openxmlformats.org/officeDocument/2006/relationships/table" Target="../tables/table126.xml"/><Relationship Id="rId147" Type="http://schemas.openxmlformats.org/officeDocument/2006/relationships/table" Target="../tables/table147.xml"/><Relationship Id="rId168" Type="http://schemas.openxmlformats.org/officeDocument/2006/relationships/table" Target="../tables/table168.xml"/><Relationship Id="rId51" Type="http://schemas.openxmlformats.org/officeDocument/2006/relationships/table" Target="../tables/table51.xml"/><Relationship Id="rId72" Type="http://schemas.openxmlformats.org/officeDocument/2006/relationships/table" Target="../tables/table72.xml"/><Relationship Id="rId93" Type="http://schemas.openxmlformats.org/officeDocument/2006/relationships/table" Target="../tables/table93.xml"/><Relationship Id="rId189" Type="http://schemas.openxmlformats.org/officeDocument/2006/relationships/table" Target="../tables/table189.xml"/><Relationship Id="rId3" Type="http://schemas.openxmlformats.org/officeDocument/2006/relationships/table" Target="../tables/table3.xml"/><Relationship Id="rId214" Type="http://schemas.openxmlformats.org/officeDocument/2006/relationships/table" Target="../tables/table214.xml"/><Relationship Id="rId235" Type="http://schemas.openxmlformats.org/officeDocument/2006/relationships/table" Target="../tables/table235.xml"/><Relationship Id="rId256" Type="http://schemas.openxmlformats.org/officeDocument/2006/relationships/table" Target="../tables/table256.xml"/><Relationship Id="rId116" Type="http://schemas.openxmlformats.org/officeDocument/2006/relationships/table" Target="../tables/table116.xml"/><Relationship Id="rId137" Type="http://schemas.openxmlformats.org/officeDocument/2006/relationships/table" Target="../tables/table137.xml"/><Relationship Id="rId158" Type="http://schemas.openxmlformats.org/officeDocument/2006/relationships/table" Target="../tables/table158.xml"/><Relationship Id="rId20" Type="http://schemas.openxmlformats.org/officeDocument/2006/relationships/table" Target="../tables/table20.xml"/><Relationship Id="rId41" Type="http://schemas.openxmlformats.org/officeDocument/2006/relationships/table" Target="../tables/table41.xml"/><Relationship Id="rId62" Type="http://schemas.openxmlformats.org/officeDocument/2006/relationships/table" Target="../tables/table62.xml"/><Relationship Id="rId83" Type="http://schemas.openxmlformats.org/officeDocument/2006/relationships/table" Target="../tables/table83.xml"/><Relationship Id="rId179" Type="http://schemas.openxmlformats.org/officeDocument/2006/relationships/table" Target="../tables/table179.xml"/><Relationship Id="rId190" Type="http://schemas.openxmlformats.org/officeDocument/2006/relationships/table" Target="../tables/table190.xml"/><Relationship Id="rId204" Type="http://schemas.openxmlformats.org/officeDocument/2006/relationships/table" Target="../tables/table204.xml"/><Relationship Id="rId225" Type="http://schemas.openxmlformats.org/officeDocument/2006/relationships/table" Target="../tables/table225.xml"/><Relationship Id="rId246" Type="http://schemas.openxmlformats.org/officeDocument/2006/relationships/table" Target="../tables/table246.xml"/><Relationship Id="rId106" Type="http://schemas.openxmlformats.org/officeDocument/2006/relationships/table" Target="../tables/table106.xml"/><Relationship Id="rId127" Type="http://schemas.openxmlformats.org/officeDocument/2006/relationships/table" Target="../tables/table127.xml"/><Relationship Id="rId10" Type="http://schemas.openxmlformats.org/officeDocument/2006/relationships/table" Target="../tables/table10.xml"/><Relationship Id="rId31" Type="http://schemas.openxmlformats.org/officeDocument/2006/relationships/table" Target="../tables/table31.xml"/><Relationship Id="rId52" Type="http://schemas.openxmlformats.org/officeDocument/2006/relationships/table" Target="../tables/table52.xml"/><Relationship Id="rId73" Type="http://schemas.openxmlformats.org/officeDocument/2006/relationships/table" Target="../tables/table73.xml"/><Relationship Id="rId94" Type="http://schemas.openxmlformats.org/officeDocument/2006/relationships/table" Target="../tables/table94.xml"/><Relationship Id="rId148" Type="http://schemas.openxmlformats.org/officeDocument/2006/relationships/table" Target="../tables/table148.xml"/><Relationship Id="rId169" Type="http://schemas.openxmlformats.org/officeDocument/2006/relationships/table" Target="../tables/table169.xml"/><Relationship Id="rId4" Type="http://schemas.openxmlformats.org/officeDocument/2006/relationships/table" Target="../tables/table4.xml"/><Relationship Id="rId180" Type="http://schemas.openxmlformats.org/officeDocument/2006/relationships/table" Target="../tables/table180.xml"/><Relationship Id="rId215" Type="http://schemas.openxmlformats.org/officeDocument/2006/relationships/table" Target="../tables/table215.xml"/><Relationship Id="rId236" Type="http://schemas.openxmlformats.org/officeDocument/2006/relationships/table" Target="../tables/table236.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rea.org.ar/ng-empresarial-plataforma/"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table" Target="../tables/table269.xml"/><Relationship Id="rId18" Type="http://schemas.openxmlformats.org/officeDocument/2006/relationships/table" Target="../tables/table274.xml"/><Relationship Id="rId26" Type="http://schemas.openxmlformats.org/officeDocument/2006/relationships/table" Target="../tables/table282.xml"/><Relationship Id="rId3" Type="http://schemas.openxmlformats.org/officeDocument/2006/relationships/table" Target="../tables/table259.xml"/><Relationship Id="rId21" Type="http://schemas.openxmlformats.org/officeDocument/2006/relationships/table" Target="../tables/table277.xml"/><Relationship Id="rId7" Type="http://schemas.openxmlformats.org/officeDocument/2006/relationships/table" Target="../tables/table263.xml"/><Relationship Id="rId12" Type="http://schemas.openxmlformats.org/officeDocument/2006/relationships/table" Target="../tables/table268.xml"/><Relationship Id="rId17" Type="http://schemas.openxmlformats.org/officeDocument/2006/relationships/table" Target="../tables/table273.xml"/><Relationship Id="rId25" Type="http://schemas.openxmlformats.org/officeDocument/2006/relationships/table" Target="../tables/table281.xml"/><Relationship Id="rId33" Type="http://schemas.openxmlformats.org/officeDocument/2006/relationships/table" Target="../tables/table289.xml"/><Relationship Id="rId2" Type="http://schemas.openxmlformats.org/officeDocument/2006/relationships/table" Target="../tables/table258.xml"/><Relationship Id="rId16" Type="http://schemas.openxmlformats.org/officeDocument/2006/relationships/table" Target="../tables/table272.xml"/><Relationship Id="rId20" Type="http://schemas.openxmlformats.org/officeDocument/2006/relationships/table" Target="../tables/table276.xml"/><Relationship Id="rId29" Type="http://schemas.openxmlformats.org/officeDocument/2006/relationships/table" Target="../tables/table285.xml"/><Relationship Id="rId1" Type="http://schemas.openxmlformats.org/officeDocument/2006/relationships/table" Target="../tables/table257.xml"/><Relationship Id="rId6" Type="http://schemas.openxmlformats.org/officeDocument/2006/relationships/table" Target="../tables/table262.xml"/><Relationship Id="rId11" Type="http://schemas.openxmlformats.org/officeDocument/2006/relationships/table" Target="../tables/table267.xml"/><Relationship Id="rId24" Type="http://schemas.openxmlformats.org/officeDocument/2006/relationships/table" Target="../tables/table280.xml"/><Relationship Id="rId32" Type="http://schemas.openxmlformats.org/officeDocument/2006/relationships/table" Target="../tables/table288.xml"/><Relationship Id="rId5" Type="http://schemas.openxmlformats.org/officeDocument/2006/relationships/table" Target="../tables/table261.xml"/><Relationship Id="rId15" Type="http://schemas.openxmlformats.org/officeDocument/2006/relationships/table" Target="../tables/table271.xml"/><Relationship Id="rId23" Type="http://schemas.openxmlformats.org/officeDocument/2006/relationships/table" Target="../tables/table279.xml"/><Relationship Id="rId28" Type="http://schemas.openxmlformats.org/officeDocument/2006/relationships/table" Target="../tables/table284.xml"/><Relationship Id="rId10" Type="http://schemas.openxmlformats.org/officeDocument/2006/relationships/table" Target="../tables/table266.xml"/><Relationship Id="rId19" Type="http://schemas.openxmlformats.org/officeDocument/2006/relationships/table" Target="../tables/table275.xml"/><Relationship Id="rId31" Type="http://schemas.openxmlformats.org/officeDocument/2006/relationships/table" Target="../tables/table287.xml"/><Relationship Id="rId4" Type="http://schemas.openxmlformats.org/officeDocument/2006/relationships/table" Target="../tables/table260.xml"/><Relationship Id="rId9" Type="http://schemas.openxmlformats.org/officeDocument/2006/relationships/table" Target="../tables/table265.xml"/><Relationship Id="rId14" Type="http://schemas.openxmlformats.org/officeDocument/2006/relationships/table" Target="../tables/table270.xml"/><Relationship Id="rId22" Type="http://schemas.openxmlformats.org/officeDocument/2006/relationships/table" Target="../tables/table278.xml"/><Relationship Id="rId27" Type="http://schemas.openxmlformats.org/officeDocument/2006/relationships/table" Target="../tables/table283.xml"/><Relationship Id="rId30" Type="http://schemas.openxmlformats.org/officeDocument/2006/relationships/table" Target="../tables/table286.xml"/><Relationship Id="rId8" Type="http://schemas.openxmlformats.org/officeDocument/2006/relationships/table" Target="../tables/table2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F9DBE-AAB4-4252-BC82-9E969274566D}">
  <sheetPr codeName="Hoja1"/>
  <dimension ref="A1:AC36"/>
  <sheetViews>
    <sheetView showGridLines="0" showRowColHeaders="0" zoomScale="55" zoomScaleNormal="55" workbookViewId="0">
      <selection activeCell="G24" sqref="G24"/>
    </sheetView>
  </sheetViews>
  <sheetFormatPr baseColWidth="10" defaultRowHeight="14.4" zeroHeight="1" x14ac:dyDescent="0.3"/>
  <sheetData>
    <row r="1" spans="5:21" s="3" customFormat="1" x14ac:dyDescent="0.3"/>
    <row r="2" spans="5:21" s="3" customFormat="1" x14ac:dyDescent="0.3"/>
    <row r="3" spans="5:21" s="3" customFormat="1" ht="23.4" x14ac:dyDescent="0.45">
      <c r="E3" s="10" t="s">
        <v>3217</v>
      </c>
    </row>
    <row r="4" spans="5:21" s="3" customFormat="1" ht="23.4" x14ac:dyDescent="0.45">
      <c r="E4" s="9" t="s">
        <v>253</v>
      </c>
    </row>
    <row r="5" spans="5:21" s="3" customFormat="1" x14ac:dyDescent="0.3"/>
    <row r="6" spans="5:21" s="3" customFormat="1" ht="14.55" customHeight="1" x14ac:dyDescent="0.3">
      <c r="E6" s="179" t="s">
        <v>349</v>
      </c>
      <c r="F6" s="179"/>
      <c r="G6" s="179"/>
      <c r="H6" s="179"/>
      <c r="I6" s="179"/>
      <c r="J6" s="179"/>
      <c r="K6" s="179"/>
      <c r="L6" s="179"/>
      <c r="M6" s="179"/>
      <c r="N6" s="179"/>
      <c r="O6" s="179"/>
      <c r="P6" s="179"/>
      <c r="Q6" s="179"/>
      <c r="R6" s="179"/>
      <c r="S6" s="179"/>
      <c r="T6" s="179"/>
      <c r="U6" s="11"/>
    </row>
    <row r="7" spans="5:21" s="3" customFormat="1" ht="14.55" customHeight="1" x14ac:dyDescent="0.3">
      <c r="E7" s="179"/>
      <c r="F7" s="179"/>
      <c r="G7" s="179"/>
      <c r="H7" s="179"/>
      <c r="I7" s="179"/>
      <c r="J7" s="179"/>
      <c r="K7" s="179"/>
      <c r="L7" s="179"/>
      <c r="M7" s="179"/>
      <c r="N7" s="179"/>
      <c r="O7" s="179"/>
      <c r="P7" s="179"/>
      <c r="Q7" s="179"/>
      <c r="R7" s="179"/>
      <c r="S7" s="179"/>
      <c r="T7" s="179"/>
      <c r="U7" s="11"/>
    </row>
    <row r="8" spans="5:21" s="3" customFormat="1" ht="14.55" customHeight="1" x14ac:dyDescent="0.3">
      <c r="E8" s="179"/>
      <c r="F8" s="179"/>
      <c r="G8" s="179"/>
      <c r="H8" s="179"/>
      <c r="I8" s="179"/>
      <c r="J8" s="179"/>
      <c r="K8" s="179"/>
      <c r="L8" s="179"/>
      <c r="M8" s="179"/>
      <c r="N8" s="179"/>
      <c r="O8" s="179"/>
      <c r="P8" s="179"/>
      <c r="Q8" s="179"/>
      <c r="R8" s="179"/>
      <c r="S8" s="179"/>
      <c r="T8" s="179"/>
      <c r="U8" s="11"/>
    </row>
    <row r="9" spans="5:21" s="3" customFormat="1" ht="14.55" customHeight="1" x14ac:dyDescent="0.3">
      <c r="E9" s="179"/>
      <c r="F9" s="179"/>
      <c r="G9" s="179"/>
      <c r="H9" s="179"/>
      <c r="I9" s="179"/>
      <c r="J9" s="179"/>
      <c r="K9" s="179"/>
      <c r="L9" s="179"/>
      <c r="M9" s="179"/>
      <c r="N9" s="179"/>
      <c r="O9" s="179"/>
      <c r="P9" s="179"/>
      <c r="Q9" s="179"/>
      <c r="R9" s="179"/>
      <c r="S9" s="179"/>
      <c r="T9" s="179"/>
      <c r="U9" s="11"/>
    </row>
    <row r="10" spans="5:21" s="3" customFormat="1" ht="14.55" customHeight="1" x14ac:dyDescent="0.3">
      <c r="E10" s="179"/>
      <c r="F10" s="179"/>
      <c r="G10" s="179"/>
      <c r="H10" s="179"/>
      <c r="I10" s="179"/>
      <c r="J10" s="179"/>
      <c r="K10" s="179"/>
      <c r="L10" s="179"/>
      <c r="M10" s="179"/>
      <c r="N10" s="179"/>
      <c r="O10" s="179"/>
      <c r="P10" s="179"/>
      <c r="Q10" s="179"/>
      <c r="R10" s="179"/>
      <c r="S10" s="179"/>
      <c r="T10" s="179"/>
      <c r="U10" s="11"/>
    </row>
    <row r="11" spans="5:21" s="3" customFormat="1" ht="14.55" customHeight="1" x14ac:dyDescent="0.3">
      <c r="E11" s="179"/>
      <c r="F11" s="179"/>
      <c r="G11" s="179"/>
      <c r="H11" s="179"/>
      <c r="I11" s="179"/>
      <c r="J11" s="179"/>
      <c r="K11" s="179"/>
      <c r="L11" s="179"/>
      <c r="M11" s="179"/>
      <c r="N11" s="179"/>
      <c r="O11" s="179"/>
      <c r="P11" s="179"/>
      <c r="Q11" s="179"/>
      <c r="R11" s="179"/>
      <c r="S11" s="179"/>
      <c r="T11" s="179"/>
      <c r="U11" s="11"/>
    </row>
    <row r="12" spans="5:21" s="3" customFormat="1" ht="14.55" customHeight="1" x14ac:dyDescent="0.3">
      <c r="E12" s="179"/>
      <c r="F12" s="179"/>
      <c r="G12" s="179"/>
      <c r="H12" s="179"/>
      <c r="I12" s="179"/>
      <c r="J12" s="179"/>
      <c r="K12" s="179"/>
      <c r="L12" s="179"/>
      <c r="M12" s="179"/>
      <c r="N12" s="179"/>
      <c r="O12" s="179"/>
      <c r="P12" s="179"/>
      <c r="Q12" s="179"/>
      <c r="R12" s="179"/>
      <c r="S12" s="179"/>
      <c r="T12" s="179"/>
      <c r="U12" s="11"/>
    </row>
    <row r="13" spans="5:21" s="3" customFormat="1" ht="14.55" customHeight="1" x14ac:dyDescent="0.3">
      <c r="E13" s="180" t="s">
        <v>0</v>
      </c>
      <c r="F13" s="180"/>
      <c r="G13" s="180"/>
      <c r="H13" s="180"/>
      <c r="I13" s="180"/>
      <c r="J13" s="180"/>
      <c r="K13" s="180"/>
      <c r="L13" s="180"/>
      <c r="M13" s="180"/>
      <c r="N13" s="180"/>
      <c r="O13" s="180"/>
      <c r="P13" s="180"/>
      <c r="Q13" s="180"/>
      <c r="R13" s="180"/>
      <c r="S13" s="180"/>
      <c r="T13" s="180"/>
      <c r="U13" s="180"/>
    </row>
    <row r="14" spans="5:21" s="3" customFormat="1" ht="14.55" customHeight="1" x14ac:dyDescent="0.3">
      <c r="E14" s="180"/>
      <c r="F14" s="180"/>
      <c r="G14" s="180"/>
      <c r="H14" s="180"/>
      <c r="I14" s="180"/>
      <c r="J14" s="180"/>
      <c r="K14" s="180"/>
      <c r="L14" s="180"/>
      <c r="M14" s="180"/>
      <c r="N14" s="180"/>
      <c r="O14" s="180"/>
      <c r="P14" s="180"/>
      <c r="Q14" s="180"/>
      <c r="R14" s="180"/>
      <c r="S14" s="180"/>
      <c r="T14" s="180"/>
      <c r="U14" s="180"/>
    </row>
    <row r="15" spans="5:21" s="3" customFormat="1" ht="14.55" customHeight="1" x14ac:dyDescent="0.3">
      <c r="E15" s="11"/>
      <c r="F15" s="181" t="s">
        <v>1</v>
      </c>
      <c r="G15" s="181"/>
      <c r="H15" s="181"/>
      <c r="I15" s="181"/>
      <c r="J15" s="181"/>
      <c r="K15" s="181"/>
      <c r="L15" s="181"/>
      <c r="M15" s="181"/>
      <c r="N15" s="181"/>
      <c r="O15" s="181"/>
      <c r="P15" s="181"/>
      <c r="Q15" s="181"/>
      <c r="R15" s="181"/>
      <c r="S15" s="181"/>
      <c r="T15" s="181"/>
      <c r="U15" s="181"/>
    </row>
    <row r="16" spans="5:21" s="3" customFormat="1" ht="14.55" customHeight="1" x14ac:dyDescent="0.3">
      <c r="E16" s="11"/>
      <c r="F16" s="181"/>
      <c r="G16" s="181"/>
      <c r="H16" s="181"/>
      <c r="I16" s="181"/>
      <c r="J16" s="181"/>
      <c r="K16" s="181"/>
      <c r="L16" s="181"/>
      <c r="M16" s="181"/>
      <c r="N16" s="181"/>
      <c r="O16" s="181"/>
      <c r="P16" s="181"/>
      <c r="Q16" s="181"/>
      <c r="R16" s="181"/>
      <c r="S16" s="181"/>
      <c r="T16" s="181"/>
      <c r="U16" s="181"/>
    </row>
    <row r="17" spans="6:23" s="3" customFormat="1" ht="14.55" customHeight="1" x14ac:dyDescent="0.3">
      <c r="F17" s="179" t="s">
        <v>3289</v>
      </c>
      <c r="G17" s="179"/>
      <c r="H17" s="179"/>
      <c r="I17" s="179"/>
      <c r="J17" s="179"/>
      <c r="K17" s="179"/>
      <c r="L17" s="179"/>
      <c r="M17" s="179"/>
      <c r="N17" s="179"/>
      <c r="O17" s="179"/>
      <c r="P17" s="179"/>
      <c r="Q17" s="179"/>
      <c r="R17" s="179"/>
      <c r="S17" s="179"/>
      <c r="T17" s="179"/>
      <c r="U17" s="179"/>
      <c r="V17" s="179"/>
      <c r="W17" s="179"/>
    </row>
    <row r="18" spans="6:23" s="3" customFormat="1" ht="14.55" customHeight="1" x14ac:dyDescent="0.3">
      <c r="F18" s="179"/>
      <c r="G18" s="179"/>
      <c r="H18" s="179"/>
      <c r="I18" s="179"/>
      <c r="J18" s="179"/>
      <c r="K18" s="179"/>
      <c r="L18" s="179"/>
      <c r="M18" s="179"/>
      <c r="N18" s="179"/>
      <c r="O18" s="179"/>
      <c r="P18" s="179"/>
      <c r="Q18" s="179"/>
      <c r="R18" s="179"/>
      <c r="S18" s="179"/>
      <c r="T18" s="179"/>
      <c r="U18" s="179"/>
      <c r="V18" s="179"/>
      <c r="W18" s="179"/>
    </row>
    <row r="19" spans="6:23" s="3" customFormat="1" ht="14.55" customHeight="1" x14ac:dyDescent="0.3">
      <c r="F19" s="179"/>
      <c r="G19" s="179"/>
      <c r="H19" s="179"/>
      <c r="I19" s="179"/>
      <c r="J19" s="179"/>
      <c r="K19" s="179"/>
      <c r="L19" s="179"/>
      <c r="M19" s="179"/>
      <c r="N19" s="179"/>
      <c r="O19" s="179"/>
      <c r="P19" s="179"/>
      <c r="Q19" s="179"/>
      <c r="R19" s="179"/>
      <c r="S19" s="179"/>
      <c r="T19" s="179"/>
      <c r="U19" s="179"/>
      <c r="V19" s="179"/>
      <c r="W19" s="179"/>
    </row>
    <row r="20" spans="6:23" s="3" customFormat="1" x14ac:dyDescent="0.3">
      <c r="F20" s="179"/>
      <c r="G20" s="179"/>
      <c r="H20" s="179"/>
      <c r="I20" s="179"/>
      <c r="J20" s="179"/>
      <c r="K20" s="179"/>
      <c r="L20" s="179"/>
      <c r="M20" s="179"/>
      <c r="N20" s="179"/>
      <c r="O20" s="179"/>
      <c r="P20" s="179"/>
      <c r="Q20" s="179"/>
      <c r="R20" s="179"/>
      <c r="S20" s="179"/>
      <c r="T20" s="179"/>
      <c r="U20" s="179"/>
      <c r="V20" s="179"/>
      <c r="W20" s="179"/>
    </row>
    <row r="21" spans="6:23" s="3" customFormat="1" ht="23.4" x14ac:dyDescent="0.45">
      <c r="F21" s="9"/>
      <c r="G21" s="9"/>
      <c r="H21" s="9"/>
      <c r="I21" s="9"/>
      <c r="J21" s="9"/>
      <c r="K21" s="9"/>
      <c r="L21" s="9"/>
      <c r="M21" s="9"/>
      <c r="N21" s="9"/>
    </row>
    <row r="22" spans="6:23" s="3" customFormat="1" ht="23.4" x14ac:dyDescent="0.45">
      <c r="F22" s="9"/>
      <c r="G22" s="9"/>
      <c r="H22" s="9"/>
      <c r="I22" s="9"/>
      <c r="J22" s="9"/>
      <c r="K22" s="9"/>
      <c r="L22" s="9"/>
      <c r="M22" s="9"/>
      <c r="N22" s="9"/>
    </row>
    <row r="23" spans="6:23" s="3" customFormat="1" ht="23.4" x14ac:dyDescent="0.45">
      <c r="F23" s="9"/>
      <c r="G23" s="9"/>
      <c r="H23" s="9"/>
      <c r="I23" s="9"/>
      <c r="J23" s="9"/>
      <c r="K23" s="9"/>
      <c r="L23" s="9"/>
      <c r="M23" s="9"/>
      <c r="N23" s="9"/>
    </row>
    <row r="24" spans="6:23" s="3" customFormat="1" x14ac:dyDescent="0.3"/>
    <row r="25" spans="6:23" s="3" customFormat="1" x14ac:dyDescent="0.3"/>
    <row r="26" spans="6:23" s="3" customFormat="1" x14ac:dyDescent="0.3"/>
    <row r="27" spans="6:23" s="3" customFormat="1" x14ac:dyDescent="0.3"/>
    <row r="28" spans="6:23" s="3" customFormat="1" x14ac:dyDescent="0.3"/>
    <row r="29" spans="6:23" s="3" customFormat="1" x14ac:dyDescent="0.3"/>
    <row r="30" spans="6:23" s="3" customFormat="1" x14ac:dyDescent="0.3"/>
    <row r="31" spans="6:23" s="3" customFormat="1" x14ac:dyDescent="0.3"/>
    <row r="32" spans="6:23" s="3" customFormat="1" x14ac:dyDescent="0.3"/>
    <row r="33" spans="1:29" s="3" customFormat="1" x14ac:dyDescent="0.3"/>
    <row r="34" spans="1:29" s="3" customFormat="1" x14ac:dyDescent="0.3"/>
    <row r="35" spans="1:29" s="3" customFormat="1" x14ac:dyDescent="0.3"/>
    <row r="36" spans="1:29"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sheetData>
  <sheetProtection algorithmName="SHA-512" hashValue="OLg8biaCT8g+g/0PQoOUgGeJAgm8AIItg+HHbK/u+nR3b1bjzJ/xCAcAUVelPqKz/qgdt790/5LJbyTXeeAsRg==" saltValue="1ZMicSjaP4lyygFBcfsaqQ==" spinCount="100000" sheet="1" objects="1" scenarios="1"/>
  <mergeCells count="4">
    <mergeCell ref="F17:W20"/>
    <mergeCell ref="E6:T12"/>
    <mergeCell ref="E13:U14"/>
    <mergeCell ref="F15:U16"/>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C284A-025A-4F1C-89DA-AF7E98CFF02A}">
  <sheetPr codeName="Hoja2"/>
  <dimension ref="A1:XFC347"/>
  <sheetViews>
    <sheetView tabSelected="1" topLeftCell="B2" zoomScale="70" zoomScaleNormal="70" zoomScaleSheetLayoutView="50" workbookViewId="0">
      <selection activeCell="C16" sqref="C16"/>
    </sheetView>
  </sheetViews>
  <sheetFormatPr baseColWidth="10" defaultColWidth="0" defaultRowHeight="14.4" x14ac:dyDescent="0.3"/>
  <cols>
    <col min="1" max="1" width="6.77734375" hidden="1" customWidth="1"/>
    <col min="2" max="2" width="79.77734375" style="34" customWidth="1"/>
    <col min="3" max="3" width="35.44140625" style="34" customWidth="1"/>
    <col min="4" max="4" width="19.44140625" style="34" customWidth="1"/>
    <col min="5" max="7" width="21" style="34" customWidth="1"/>
    <col min="8" max="9" width="19.44140625" style="34" customWidth="1"/>
    <col min="10" max="10" width="15.21875" style="34" customWidth="1"/>
    <col min="11" max="11" width="18.44140625" style="34" customWidth="1"/>
    <col min="12" max="12" width="17.77734375" style="34" customWidth="1"/>
    <col min="13" max="13" width="1.21875" style="34" customWidth="1"/>
    <col min="14" max="14" width="13.44140625" style="34" customWidth="1"/>
    <col min="15" max="16" width="22.44140625" style="34" customWidth="1"/>
    <col min="17" max="19" width="10.77734375" hidden="1"/>
    <col min="20" max="20" width="13.21875" hidden="1"/>
    <col min="21" max="21" width="12.77734375" hidden="1"/>
    <col min="22" max="22" width="15.21875" hidden="1"/>
    <col min="23" max="28" width="10.77734375" hidden="1"/>
    <col min="29" max="29" width="15.77734375" hidden="1"/>
    <col min="30" max="16383" width="10.77734375" hidden="1"/>
    <col min="16384" max="16384" width="23.21875" hidden="1"/>
  </cols>
  <sheetData>
    <row r="1" spans="1:20" ht="23.1" hidden="1" customHeight="1" x14ac:dyDescent="0.3">
      <c r="A1">
        <v>1</v>
      </c>
      <c r="B1" s="2">
        <f>+A1+1</f>
        <v>2</v>
      </c>
      <c r="C1" s="2">
        <f t="shared" ref="C1:P1" si="0">+B1+1</f>
        <v>3</v>
      </c>
      <c r="D1" s="2">
        <f t="shared" si="0"/>
        <v>4</v>
      </c>
      <c r="E1" s="2">
        <f t="shared" si="0"/>
        <v>5</v>
      </c>
      <c r="F1" s="2">
        <f t="shared" ref="F1" si="1">+E1+1</f>
        <v>6</v>
      </c>
      <c r="G1" s="2">
        <f t="shared" ref="G1" si="2">+F1+1</f>
        <v>7</v>
      </c>
      <c r="H1" s="2">
        <f t="shared" ref="H1" si="3">+G1+1</f>
        <v>8</v>
      </c>
      <c r="I1" s="2">
        <f t="shared" ref="I1" si="4">+H1+1</f>
        <v>9</v>
      </c>
      <c r="J1" s="2">
        <f t="shared" ref="J1" si="5">+I1+1</f>
        <v>10</v>
      </c>
      <c r="K1" s="2">
        <f t="shared" ref="K1" si="6">+J1+1</f>
        <v>11</v>
      </c>
      <c r="L1" s="2">
        <f t="shared" si="0"/>
        <v>12</v>
      </c>
      <c r="M1" s="2">
        <f t="shared" si="0"/>
        <v>13</v>
      </c>
      <c r="N1" s="2">
        <f t="shared" si="0"/>
        <v>14</v>
      </c>
      <c r="O1" s="2">
        <f t="shared" si="0"/>
        <v>15</v>
      </c>
      <c r="P1" s="2">
        <f t="shared" si="0"/>
        <v>16</v>
      </c>
    </row>
    <row r="2" spans="1:20" x14ac:dyDescent="0.3">
      <c r="A2">
        <v>2</v>
      </c>
      <c r="B2" s="32"/>
      <c r="C2" s="32"/>
      <c r="D2" s="32"/>
      <c r="E2" s="32"/>
      <c r="F2" s="32"/>
      <c r="G2" s="32"/>
      <c r="H2" s="32"/>
      <c r="I2" s="32"/>
      <c r="J2" s="32"/>
      <c r="K2" s="32"/>
      <c r="L2" s="32"/>
      <c r="M2" s="32"/>
      <c r="N2" s="32"/>
      <c r="O2" s="32"/>
      <c r="P2" s="33"/>
      <c r="Q2" s="14"/>
      <c r="R2" s="14"/>
      <c r="S2" s="14"/>
      <c r="T2" s="14"/>
    </row>
    <row r="3" spans="1:20" x14ac:dyDescent="0.3">
      <c r="A3">
        <v>3</v>
      </c>
      <c r="B3" s="32"/>
      <c r="C3" s="32"/>
      <c r="D3" s="32"/>
      <c r="E3" s="32"/>
      <c r="F3" s="32"/>
      <c r="G3" s="32"/>
      <c r="H3" s="32"/>
      <c r="I3" s="32"/>
      <c r="J3" s="32"/>
      <c r="K3" s="32"/>
      <c r="L3" s="32"/>
      <c r="M3" s="32"/>
      <c r="N3" s="32"/>
      <c r="O3" s="32"/>
      <c r="P3" s="33"/>
      <c r="Q3" s="14"/>
      <c r="R3" s="14"/>
      <c r="S3" s="14"/>
      <c r="T3" s="14"/>
    </row>
    <row r="4" spans="1:20" x14ac:dyDescent="0.3">
      <c r="A4">
        <v>4</v>
      </c>
      <c r="B4" s="32"/>
      <c r="C4" s="32"/>
      <c r="D4" s="32"/>
      <c r="E4" s="32"/>
      <c r="F4" s="32"/>
      <c r="G4" s="32"/>
      <c r="H4" s="32"/>
      <c r="I4" s="32"/>
      <c r="J4" s="32"/>
      <c r="K4" s="32"/>
      <c r="L4" s="32"/>
      <c r="M4" s="32"/>
      <c r="N4" s="32"/>
      <c r="O4" s="32"/>
      <c r="P4" s="33"/>
      <c r="Q4" s="14"/>
      <c r="R4" s="14"/>
      <c r="S4" s="14"/>
      <c r="T4" s="14"/>
    </row>
    <row r="5" spans="1:20" x14ac:dyDescent="0.3">
      <c r="A5">
        <v>5</v>
      </c>
      <c r="B5" s="32"/>
      <c r="C5" s="32"/>
      <c r="D5" s="32"/>
      <c r="E5" s="32"/>
      <c r="F5" s="32"/>
      <c r="G5" s="32"/>
      <c r="H5" s="32"/>
      <c r="I5" s="32"/>
      <c r="J5" s="32"/>
      <c r="K5" s="32"/>
      <c r="L5" s="32"/>
      <c r="M5" s="32"/>
      <c r="N5" s="32"/>
      <c r="O5" s="32"/>
      <c r="P5" s="33"/>
      <c r="Q5" s="14"/>
      <c r="R5" s="14"/>
      <c r="S5" s="14"/>
      <c r="T5" s="14"/>
    </row>
    <row r="6" spans="1:20" x14ac:dyDescent="0.3">
      <c r="A6">
        <v>6</v>
      </c>
      <c r="B6" s="32"/>
      <c r="C6" s="32"/>
      <c r="D6" s="32"/>
      <c r="E6" s="32"/>
      <c r="F6" s="32"/>
      <c r="G6" s="32"/>
      <c r="H6" s="32"/>
      <c r="I6" s="32"/>
      <c r="J6" s="32"/>
      <c r="K6" s="32"/>
      <c r="L6" s="32"/>
      <c r="M6" s="32"/>
      <c r="N6" s="32"/>
      <c r="O6" s="32"/>
      <c r="P6" s="33"/>
      <c r="Q6" s="14"/>
      <c r="R6" s="14"/>
      <c r="S6" s="14"/>
      <c r="T6" s="14"/>
    </row>
    <row r="7" spans="1:20" x14ac:dyDescent="0.3">
      <c r="A7">
        <v>7</v>
      </c>
      <c r="B7" s="32"/>
      <c r="C7" s="32"/>
      <c r="D7" s="32"/>
      <c r="E7" s="32"/>
      <c r="F7" s="32"/>
      <c r="G7" s="32"/>
      <c r="H7" s="32"/>
      <c r="I7" s="32"/>
      <c r="J7" s="32"/>
      <c r="K7" s="32"/>
      <c r="L7" s="32"/>
      <c r="M7" s="32"/>
      <c r="N7" s="32"/>
      <c r="O7" s="32"/>
      <c r="P7" s="33"/>
      <c r="Q7" s="14"/>
      <c r="R7" s="14"/>
      <c r="S7" s="14"/>
      <c r="T7" s="14"/>
    </row>
    <row r="8" spans="1:20" x14ac:dyDescent="0.3">
      <c r="A8">
        <v>8</v>
      </c>
      <c r="B8" s="32"/>
      <c r="C8" s="32"/>
      <c r="D8" s="32"/>
      <c r="E8" s="32"/>
      <c r="F8" s="32"/>
      <c r="G8" s="32"/>
      <c r="H8" s="32"/>
      <c r="I8" s="32"/>
      <c r="J8" s="32"/>
      <c r="K8" s="32"/>
      <c r="L8" s="32"/>
      <c r="M8" s="32"/>
      <c r="N8" s="32"/>
      <c r="O8" s="32"/>
      <c r="P8" s="33"/>
      <c r="Q8" s="14"/>
      <c r="R8" s="14"/>
      <c r="S8" s="14"/>
      <c r="T8" s="14"/>
    </row>
    <row r="9" spans="1:20" x14ac:dyDescent="0.3">
      <c r="A9">
        <v>9</v>
      </c>
      <c r="B9" s="32"/>
      <c r="C9" s="32"/>
      <c r="D9" s="32"/>
      <c r="E9" s="32"/>
      <c r="F9" s="32"/>
      <c r="G9" s="32"/>
      <c r="H9" s="32"/>
      <c r="I9" s="32"/>
      <c r="J9" s="32"/>
      <c r="K9" s="32"/>
      <c r="L9" s="32"/>
      <c r="M9" s="32"/>
      <c r="N9" s="32"/>
      <c r="O9" s="32"/>
      <c r="P9" s="33"/>
      <c r="Q9" s="14"/>
      <c r="R9" s="14"/>
      <c r="S9" s="14"/>
      <c r="T9" s="14"/>
    </row>
    <row r="10" spans="1:20" x14ac:dyDescent="0.3">
      <c r="A10">
        <v>10</v>
      </c>
      <c r="B10" s="32"/>
      <c r="C10" s="32"/>
      <c r="D10" s="32"/>
      <c r="E10" s="32"/>
      <c r="F10" s="32"/>
      <c r="G10" s="32"/>
      <c r="H10" s="32"/>
      <c r="I10" s="32"/>
      <c r="J10" s="32"/>
      <c r="K10" s="32"/>
      <c r="L10" s="32"/>
      <c r="M10" s="32"/>
      <c r="N10" s="32"/>
      <c r="O10" s="32"/>
      <c r="P10" s="33"/>
      <c r="Q10" s="14"/>
      <c r="R10" s="14"/>
      <c r="S10" s="14"/>
      <c r="T10" s="14"/>
    </row>
    <row r="11" spans="1:20" ht="14.55" customHeight="1" x14ac:dyDescent="0.3">
      <c r="A11">
        <v>11</v>
      </c>
      <c r="B11" s="213" t="s">
        <v>125</v>
      </c>
      <c r="C11" s="213"/>
      <c r="D11" s="213"/>
      <c r="E11" s="213"/>
      <c r="F11" s="213"/>
      <c r="G11" s="213"/>
      <c r="H11" s="213"/>
      <c r="I11" s="213"/>
      <c r="J11" s="213" t="s">
        <v>290</v>
      </c>
      <c r="K11" s="213"/>
      <c r="L11" s="213"/>
      <c r="M11" s="213"/>
      <c r="N11" s="213"/>
      <c r="O11" s="213"/>
      <c r="P11" s="230"/>
      <c r="Q11" s="14"/>
      <c r="R11" s="14"/>
      <c r="S11" s="14"/>
      <c r="T11" s="14"/>
    </row>
    <row r="12" spans="1:20" ht="14.55" customHeight="1" x14ac:dyDescent="0.3">
      <c r="A12">
        <v>12</v>
      </c>
      <c r="B12" s="213"/>
      <c r="C12" s="213"/>
      <c r="D12" s="213"/>
      <c r="E12" s="213"/>
      <c r="F12" s="213"/>
      <c r="G12" s="213"/>
      <c r="H12" s="213"/>
      <c r="I12" s="213"/>
      <c r="J12" s="213"/>
      <c r="K12" s="213"/>
      <c r="L12" s="213"/>
      <c r="M12" s="213"/>
      <c r="N12" s="213"/>
      <c r="O12" s="213"/>
      <c r="P12" s="230"/>
      <c r="Q12" s="14"/>
      <c r="R12" s="14"/>
      <c r="S12" s="14"/>
      <c r="T12" s="14"/>
    </row>
    <row r="13" spans="1:20" ht="14.55" customHeight="1" x14ac:dyDescent="0.3">
      <c r="A13">
        <v>13</v>
      </c>
      <c r="B13" s="213"/>
      <c r="C13" s="213"/>
      <c r="D13" s="213"/>
      <c r="E13" s="213"/>
      <c r="F13" s="213"/>
      <c r="G13" s="213"/>
      <c r="H13" s="213"/>
      <c r="I13" s="213"/>
      <c r="J13" s="213"/>
      <c r="K13" s="213"/>
      <c r="L13" s="213"/>
      <c r="M13" s="213"/>
      <c r="N13" s="213"/>
      <c r="O13" s="213"/>
      <c r="P13" s="230"/>
      <c r="Q13" s="14"/>
      <c r="R13" s="14"/>
      <c r="S13" s="14"/>
      <c r="T13" s="14"/>
    </row>
    <row r="14" spans="1:20" ht="14.55" customHeight="1" x14ac:dyDescent="0.3">
      <c r="A14">
        <v>14</v>
      </c>
      <c r="J14" s="32"/>
      <c r="K14" s="32"/>
      <c r="L14" s="32"/>
      <c r="M14" s="32"/>
      <c r="N14" s="32"/>
      <c r="O14" s="32"/>
      <c r="P14" s="33"/>
      <c r="Q14" s="14"/>
      <c r="R14" s="14"/>
      <c r="S14" s="14"/>
      <c r="T14" s="14"/>
    </row>
    <row r="15" spans="1:20" ht="14.55" customHeight="1" x14ac:dyDescent="0.35">
      <c r="A15">
        <v>15</v>
      </c>
      <c r="G15" s="35"/>
      <c r="J15" s="220" t="s">
        <v>256</v>
      </c>
      <c r="K15" s="220"/>
      <c r="L15" s="220"/>
      <c r="M15" s="220"/>
      <c r="N15" s="220"/>
      <c r="O15" s="220"/>
      <c r="P15" s="221"/>
      <c r="Q15" s="14"/>
      <c r="R15" s="14"/>
      <c r="S15" s="14"/>
      <c r="T15" s="14"/>
    </row>
    <row r="16" spans="1:20" ht="18.600000000000001" customHeight="1" x14ac:dyDescent="0.35">
      <c r="A16">
        <v>16</v>
      </c>
      <c r="B16" s="37" t="s">
        <v>3209</v>
      </c>
      <c r="C16" s="15"/>
      <c r="D16" s="36"/>
      <c r="E16" s="36"/>
      <c r="F16" s="35"/>
      <c r="G16" s="35"/>
      <c r="J16" s="220"/>
      <c r="K16" s="220"/>
      <c r="L16" s="220"/>
      <c r="M16" s="220"/>
      <c r="N16" s="220"/>
      <c r="O16" s="220"/>
      <c r="P16" s="221"/>
      <c r="Q16" s="14"/>
      <c r="R16" s="14"/>
      <c r="S16" s="14"/>
      <c r="T16" s="14"/>
    </row>
    <row r="17" spans="1:20" ht="18.600000000000001" customHeight="1" x14ac:dyDescent="0.35">
      <c r="A17">
        <v>17</v>
      </c>
      <c r="B17" s="37" t="s">
        <v>3</v>
      </c>
      <c r="C17" s="15"/>
      <c r="D17" s="231" t="str">
        <f>IFERROR(VLOOKUP(C17,B108:C128,2,0),"")</f>
        <v/>
      </c>
      <c r="E17" s="231"/>
      <c r="F17" s="231"/>
      <c r="G17" s="231"/>
      <c r="H17" s="233"/>
      <c r="I17" s="233"/>
      <c r="J17" s="220" t="s">
        <v>263</v>
      </c>
      <c r="K17" s="220"/>
      <c r="L17" s="220"/>
      <c r="M17" s="220"/>
      <c r="N17" s="220"/>
      <c r="O17" s="220"/>
      <c r="P17" s="221"/>
      <c r="Q17" s="14"/>
      <c r="R17" s="14"/>
      <c r="S17" s="14"/>
      <c r="T17" s="14"/>
    </row>
    <row r="18" spans="1:20" ht="18.600000000000001" customHeight="1" x14ac:dyDescent="0.35">
      <c r="A18">
        <v>18</v>
      </c>
      <c r="B18" s="37" t="s">
        <v>4</v>
      </c>
      <c r="C18" s="15"/>
      <c r="D18" s="233"/>
      <c r="E18" s="233"/>
      <c r="F18" s="233"/>
      <c r="G18" s="233"/>
      <c r="H18" s="233"/>
      <c r="I18" s="233"/>
      <c r="J18" s="220"/>
      <c r="K18" s="220"/>
      <c r="L18" s="220"/>
      <c r="M18" s="220"/>
      <c r="N18" s="220"/>
      <c r="O18" s="220"/>
      <c r="P18" s="221"/>
      <c r="Q18" s="14"/>
      <c r="R18" s="14"/>
      <c r="S18" s="14"/>
      <c r="T18" s="14"/>
    </row>
    <row r="19" spans="1:20" ht="18.600000000000001" customHeight="1" x14ac:dyDescent="0.35">
      <c r="A19">
        <v>19</v>
      </c>
      <c r="B19" s="37" t="s">
        <v>2</v>
      </c>
      <c r="C19" s="15"/>
      <c r="D19" s="233"/>
      <c r="E19" s="233"/>
      <c r="F19" s="233"/>
      <c r="G19" s="233"/>
      <c r="H19" s="233"/>
      <c r="I19" s="233"/>
      <c r="J19" s="220" t="s">
        <v>264</v>
      </c>
      <c r="K19" s="220"/>
      <c r="L19" s="220"/>
      <c r="M19" s="220"/>
      <c r="N19" s="220"/>
      <c r="O19" s="220"/>
      <c r="P19" s="221"/>
      <c r="Q19" s="14"/>
      <c r="R19" s="14"/>
      <c r="S19" s="14"/>
      <c r="T19" s="14"/>
    </row>
    <row r="20" spans="1:20" ht="18.600000000000001" customHeight="1" x14ac:dyDescent="0.35">
      <c r="A20">
        <v>20</v>
      </c>
      <c r="B20" s="37" t="s">
        <v>15</v>
      </c>
      <c r="C20" s="15"/>
      <c r="G20" s="35"/>
      <c r="J20" s="220"/>
      <c r="K20" s="220"/>
      <c r="L20" s="220"/>
      <c r="M20" s="220"/>
      <c r="N20" s="220"/>
      <c r="O20" s="220"/>
      <c r="P20" s="221"/>
      <c r="Q20" s="14"/>
      <c r="R20" s="14"/>
      <c r="S20" s="14"/>
      <c r="T20" s="14"/>
    </row>
    <row r="21" spans="1:20" ht="39" customHeight="1" x14ac:dyDescent="0.4">
      <c r="A21">
        <v>21</v>
      </c>
      <c r="B21" s="37" t="s">
        <v>7</v>
      </c>
      <c r="C21" s="15"/>
      <c r="D21" s="239" t="s">
        <v>272</v>
      </c>
      <c r="E21" s="240"/>
      <c r="F21" s="240"/>
      <c r="G21" s="240"/>
      <c r="H21" s="240"/>
      <c r="I21" s="240"/>
      <c r="J21" s="220" t="s">
        <v>257</v>
      </c>
      <c r="K21" s="220"/>
      <c r="L21" s="220"/>
      <c r="M21" s="220"/>
      <c r="N21" s="220"/>
      <c r="O21" s="220"/>
      <c r="P21" s="221"/>
      <c r="Q21" s="14"/>
      <c r="R21" s="14"/>
      <c r="S21" s="14"/>
      <c r="T21" s="14"/>
    </row>
    <row r="22" spans="1:20" ht="18.600000000000001" customHeight="1" x14ac:dyDescent="0.35">
      <c r="A22">
        <v>22</v>
      </c>
      <c r="B22" s="234" t="s">
        <v>16</v>
      </c>
      <c r="C22" s="141"/>
      <c r="D22" s="38" t="s">
        <v>255</v>
      </c>
      <c r="E22" s="178" t="str">
        <f>IFERROR(VLOOKUP(C21,F31:G38,2,0),"")</f>
        <v/>
      </c>
      <c r="F22" s="35"/>
      <c r="G22" s="35"/>
      <c r="J22" s="235" t="s">
        <v>388</v>
      </c>
      <c r="K22" s="235"/>
      <c r="L22" s="235"/>
      <c r="M22" s="235"/>
      <c r="N22" s="235"/>
      <c r="O22" s="235"/>
      <c r="P22" s="236"/>
      <c r="Q22" s="14"/>
      <c r="R22" s="14"/>
      <c r="S22" s="14"/>
      <c r="T22" s="14"/>
    </row>
    <row r="23" spans="1:20" ht="21" customHeight="1" x14ac:dyDescent="0.35">
      <c r="A23">
        <v>23</v>
      </c>
      <c r="B23" s="234"/>
      <c r="C23" s="141"/>
      <c r="D23" s="38" t="s">
        <v>254</v>
      </c>
      <c r="E23" s="36"/>
      <c r="F23" s="35"/>
      <c r="G23" s="35"/>
      <c r="H23" s="35"/>
      <c r="I23" s="35"/>
      <c r="J23" s="235"/>
      <c r="K23" s="235"/>
      <c r="L23" s="235"/>
      <c r="M23" s="235"/>
      <c r="N23" s="235"/>
      <c r="O23" s="235"/>
      <c r="P23" s="236"/>
      <c r="Q23" s="14"/>
      <c r="R23" s="14"/>
      <c r="S23" s="14"/>
      <c r="T23" s="14"/>
    </row>
    <row r="24" spans="1:20" ht="21" customHeight="1" x14ac:dyDescent="0.35">
      <c r="A24">
        <v>24</v>
      </c>
      <c r="B24" s="37" t="s">
        <v>430</v>
      </c>
      <c r="C24" s="15"/>
      <c r="D24" s="36" t="s">
        <v>357</v>
      </c>
      <c r="E24" s="36"/>
      <c r="F24" s="35"/>
      <c r="G24" s="35"/>
      <c r="H24" s="35"/>
      <c r="I24" s="35"/>
      <c r="J24" s="32"/>
      <c r="K24" s="32"/>
      <c r="L24" s="32"/>
      <c r="M24" s="32"/>
      <c r="N24" s="32"/>
      <c r="O24" s="32"/>
      <c r="P24" s="33"/>
      <c r="Q24" s="14"/>
      <c r="R24" s="14"/>
      <c r="S24" s="14"/>
      <c r="T24" s="14"/>
    </row>
    <row r="25" spans="1:20" ht="18" x14ac:dyDescent="0.35">
      <c r="A25">
        <v>25</v>
      </c>
      <c r="B25" s="37" t="s">
        <v>403</v>
      </c>
      <c r="C25" s="15"/>
      <c r="D25" s="36"/>
      <c r="E25" s="36"/>
      <c r="F25" s="35"/>
      <c r="G25" s="35"/>
      <c r="H25" s="35"/>
      <c r="I25" s="35"/>
      <c r="J25" s="32"/>
      <c r="K25" s="32"/>
      <c r="L25" s="32"/>
      <c r="M25" s="32"/>
      <c r="N25" s="32"/>
      <c r="O25" s="32"/>
      <c r="P25" s="33"/>
      <c r="Q25" s="14"/>
      <c r="R25" s="14"/>
      <c r="S25" s="14"/>
      <c r="T25" s="14"/>
    </row>
    <row r="26" spans="1:20" ht="18" x14ac:dyDescent="0.35">
      <c r="A26">
        <v>26</v>
      </c>
      <c r="B26" s="37" t="s">
        <v>404</v>
      </c>
      <c r="C26" s="15"/>
      <c r="D26" s="36"/>
      <c r="E26" s="35"/>
      <c r="F26" s="35"/>
      <c r="G26" s="35"/>
      <c r="H26" s="35"/>
      <c r="I26" s="35"/>
      <c r="J26" s="32"/>
      <c r="K26" s="32"/>
      <c r="L26" s="32"/>
      <c r="M26" s="32"/>
      <c r="N26" s="32"/>
      <c r="O26" s="32"/>
      <c r="P26" s="33"/>
      <c r="Q26" s="14"/>
      <c r="R26" s="14"/>
      <c r="S26" s="14"/>
      <c r="T26" s="14"/>
    </row>
    <row r="27" spans="1:20" ht="18" x14ac:dyDescent="0.35">
      <c r="A27">
        <v>27</v>
      </c>
      <c r="B27" s="37"/>
      <c r="C27" s="35"/>
      <c r="D27" s="35"/>
      <c r="G27" s="35"/>
      <c r="J27" s="32"/>
      <c r="K27" s="32"/>
      <c r="L27" s="32"/>
      <c r="M27" s="32"/>
      <c r="N27" s="32"/>
      <c r="O27" s="32"/>
      <c r="P27" s="33"/>
      <c r="Q27" s="14"/>
      <c r="R27" s="14"/>
      <c r="S27" s="14"/>
      <c r="T27" s="14"/>
    </row>
    <row r="28" spans="1:20" ht="14.55" customHeight="1" x14ac:dyDescent="0.3">
      <c r="A28">
        <v>28</v>
      </c>
      <c r="B28" s="213" t="s">
        <v>17</v>
      </c>
      <c r="C28" s="213"/>
      <c r="D28" s="213"/>
      <c r="E28" s="213"/>
      <c r="F28" s="213"/>
      <c r="G28" s="213"/>
      <c r="H28" s="213"/>
      <c r="I28" s="213"/>
      <c r="J28" s="39"/>
      <c r="K28" s="39"/>
      <c r="L28" s="39"/>
      <c r="M28" s="39"/>
      <c r="N28" s="39"/>
      <c r="O28" s="39"/>
      <c r="P28" s="40"/>
      <c r="Q28" s="14"/>
      <c r="R28" s="14"/>
      <c r="S28" s="14"/>
      <c r="T28" s="14"/>
    </row>
    <row r="29" spans="1:20" ht="14.55" customHeight="1" x14ac:dyDescent="0.3">
      <c r="A29">
        <v>29</v>
      </c>
      <c r="B29" s="213"/>
      <c r="C29" s="213"/>
      <c r="D29" s="213"/>
      <c r="E29" s="213"/>
      <c r="F29" s="213"/>
      <c r="G29" s="213"/>
      <c r="H29" s="213"/>
      <c r="I29" s="213"/>
      <c r="J29" s="39"/>
      <c r="K29" s="39"/>
      <c r="L29" s="39"/>
      <c r="M29" s="39"/>
      <c r="N29" s="39"/>
      <c r="O29" s="39"/>
      <c r="P29" s="40"/>
      <c r="Q29" s="14"/>
      <c r="R29" s="14"/>
      <c r="S29" s="14"/>
      <c r="T29" s="14"/>
    </row>
    <row r="30" spans="1:20" ht="14.55" customHeight="1" x14ac:dyDescent="0.3">
      <c r="A30">
        <v>30</v>
      </c>
      <c r="B30" s="213"/>
      <c r="C30" s="213"/>
      <c r="D30" s="213"/>
      <c r="E30" s="213"/>
      <c r="F30" s="213"/>
      <c r="G30" s="213"/>
      <c r="H30" s="213"/>
      <c r="I30" s="213"/>
      <c r="J30" s="39"/>
      <c r="K30" s="39"/>
      <c r="L30" s="39"/>
      <c r="M30" s="39"/>
      <c r="N30" s="39"/>
      <c r="O30" s="39"/>
      <c r="P30" s="40"/>
      <c r="Q30" s="14"/>
      <c r="R30" s="14"/>
      <c r="S30" s="14"/>
      <c r="T30" s="14"/>
    </row>
    <row r="31" spans="1:20" x14ac:dyDescent="0.3">
      <c r="A31">
        <v>31</v>
      </c>
      <c r="F31" s="139" t="s">
        <v>9</v>
      </c>
      <c r="G31" s="139" t="s">
        <v>3332</v>
      </c>
      <c r="J31" s="32"/>
      <c r="K31" s="32"/>
      <c r="L31" s="32"/>
      <c r="M31" s="32"/>
      <c r="N31" s="32"/>
      <c r="O31" s="32"/>
      <c r="P31" s="33"/>
      <c r="Q31" s="14"/>
      <c r="R31" s="14"/>
      <c r="S31" s="14"/>
      <c r="T31" s="14"/>
    </row>
    <row r="32" spans="1:20" ht="15.6" customHeight="1" x14ac:dyDescent="0.3">
      <c r="A32">
        <v>32</v>
      </c>
      <c r="B32" s="41" t="s">
        <v>140</v>
      </c>
      <c r="F32" s="139" t="s">
        <v>10</v>
      </c>
      <c r="G32" s="139" t="s">
        <v>3335</v>
      </c>
      <c r="J32" s="32"/>
      <c r="K32" s="32"/>
      <c r="L32" s="32"/>
      <c r="M32" s="32"/>
      <c r="N32" s="32"/>
      <c r="O32" s="32"/>
      <c r="P32" s="33"/>
      <c r="Q32" s="14"/>
      <c r="R32" s="14"/>
      <c r="S32" s="14"/>
      <c r="T32" s="14"/>
    </row>
    <row r="33" spans="1:20" ht="14.55" customHeight="1" x14ac:dyDescent="0.3">
      <c r="A33">
        <v>33</v>
      </c>
      <c r="B33" s="42" t="s">
        <v>127</v>
      </c>
      <c r="C33" s="15"/>
      <c r="D33" s="34" t="s">
        <v>126</v>
      </c>
      <c r="F33" s="139" t="s">
        <v>8</v>
      </c>
      <c r="G33" s="139" t="s">
        <v>3349</v>
      </c>
      <c r="J33" s="32"/>
      <c r="K33" s="32"/>
      <c r="L33" s="32"/>
      <c r="M33" s="32"/>
      <c r="N33" s="32"/>
      <c r="O33" s="32"/>
      <c r="P33" s="33"/>
      <c r="Q33" s="14"/>
      <c r="R33" s="14"/>
      <c r="S33" s="14"/>
      <c r="T33" s="14"/>
    </row>
    <row r="34" spans="1:20" ht="14.55" customHeight="1" x14ac:dyDescent="0.3">
      <c r="A34">
        <v>34</v>
      </c>
      <c r="B34" s="42" t="s">
        <v>141</v>
      </c>
      <c r="C34" s="15"/>
      <c r="D34" s="34" t="s">
        <v>126</v>
      </c>
      <c r="F34" s="139" t="s">
        <v>463</v>
      </c>
      <c r="G34" s="139" t="s">
        <v>3337</v>
      </c>
      <c r="J34" s="217" t="s">
        <v>141</v>
      </c>
      <c r="K34" s="217"/>
      <c r="L34" s="237" t="s">
        <v>258</v>
      </c>
      <c r="M34" s="237"/>
      <c r="N34" s="237"/>
      <c r="O34" s="237"/>
      <c r="P34" s="238"/>
      <c r="Q34" s="14"/>
      <c r="R34" s="14"/>
      <c r="S34" s="14"/>
      <c r="T34" s="14"/>
    </row>
    <row r="35" spans="1:20" ht="17.100000000000001" customHeight="1" x14ac:dyDescent="0.3">
      <c r="A35">
        <v>35</v>
      </c>
      <c r="B35" s="42" t="s">
        <v>19</v>
      </c>
      <c r="C35" s="15"/>
      <c r="D35" s="34" t="s">
        <v>126</v>
      </c>
      <c r="F35" s="139" t="s">
        <v>11</v>
      </c>
      <c r="G35" s="139" t="s">
        <v>3350</v>
      </c>
      <c r="J35" s="217"/>
      <c r="K35" s="217"/>
      <c r="L35" s="237"/>
      <c r="M35" s="237"/>
      <c r="N35" s="237"/>
      <c r="O35" s="237"/>
      <c r="P35" s="238"/>
      <c r="Q35" s="14"/>
      <c r="R35" s="14"/>
      <c r="S35" s="14"/>
      <c r="T35" s="14"/>
    </row>
    <row r="36" spans="1:20" ht="14.55" customHeight="1" x14ac:dyDescent="0.3">
      <c r="A36">
        <v>36</v>
      </c>
      <c r="B36" s="42" t="s">
        <v>128</v>
      </c>
      <c r="C36" s="15"/>
      <c r="D36" s="34" t="s">
        <v>29</v>
      </c>
      <c r="F36" s="139" t="s">
        <v>12</v>
      </c>
      <c r="G36" s="139" t="s">
        <v>3334</v>
      </c>
      <c r="J36" s="215" t="s">
        <v>259</v>
      </c>
      <c r="K36" s="215"/>
      <c r="L36" s="215"/>
      <c r="M36" s="215"/>
      <c r="N36" s="215"/>
      <c r="O36" s="215"/>
      <c r="P36" s="216"/>
      <c r="Q36" s="14"/>
      <c r="R36" s="14"/>
      <c r="S36" s="14"/>
      <c r="T36" s="14"/>
    </row>
    <row r="37" spans="1:20" ht="14.55" customHeight="1" x14ac:dyDescent="0.3">
      <c r="A37">
        <v>37</v>
      </c>
      <c r="B37" s="42" t="s">
        <v>464</v>
      </c>
      <c r="C37" s="15"/>
      <c r="D37" s="34" t="s">
        <v>129</v>
      </c>
      <c r="F37" s="139" t="s">
        <v>13</v>
      </c>
      <c r="G37" s="139" t="s">
        <v>3336</v>
      </c>
      <c r="J37" s="215"/>
      <c r="K37" s="215"/>
      <c r="L37" s="215"/>
      <c r="M37" s="215"/>
      <c r="N37" s="215"/>
      <c r="O37" s="215"/>
      <c r="P37" s="216"/>
      <c r="Q37" s="14"/>
      <c r="R37" s="14"/>
      <c r="S37" s="14"/>
      <c r="T37" s="14"/>
    </row>
    <row r="38" spans="1:20" ht="14.55" customHeight="1" x14ac:dyDescent="0.3">
      <c r="A38">
        <v>38</v>
      </c>
      <c r="B38" s="42"/>
      <c r="F38" s="139" t="s">
        <v>14</v>
      </c>
      <c r="G38" s="139" t="s">
        <v>3333</v>
      </c>
      <c r="J38" s="215" t="s">
        <v>260</v>
      </c>
      <c r="K38" s="215"/>
      <c r="L38" s="215"/>
      <c r="M38" s="215"/>
      <c r="N38" s="215"/>
      <c r="O38" s="215"/>
      <c r="P38" s="216"/>
      <c r="Q38" s="14"/>
      <c r="R38" s="14"/>
      <c r="S38" s="14"/>
      <c r="T38" s="14"/>
    </row>
    <row r="39" spans="1:20" x14ac:dyDescent="0.3">
      <c r="A39">
        <v>39</v>
      </c>
      <c r="B39" s="42" t="s">
        <v>3218</v>
      </c>
      <c r="C39" s="43" t="s">
        <v>389</v>
      </c>
      <c r="J39" s="215"/>
      <c r="K39" s="215"/>
      <c r="L39" s="215"/>
      <c r="M39" s="215"/>
      <c r="N39" s="215"/>
      <c r="O39" s="215"/>
      <c r="P39" s="216"/>
      <c r="Q39" s="14"/>
      <c r="R39" s="14"/>
      <c r="S39" s="14"/>
      <c r="T39" s="14"/>
    </row>
    <row r="40" spans="1:20" x14ac:dyDescent="0.3">
      <c r="A40">
        <v>40</v>
      </c>
      <c r="B40" s="42" t="s">
        <v>130</v>
      </c>
      <c r="C40" s="15"/>
      <c r="D40" s="34" t="s">
        <v>126</v>
      </c>
      <c r="E40" s="42"/>
      <c r="F40" s="42"/>
      <c r="J40" s="32"/>
      <c r="K40" s="44" t="s">
        <v>18</v>
      </c>
      <c r="L40"/>
      <c r="M40"/>
      <c r="N40" s="32"/>
      <c r="O40" s="32"/>
      <c r="P40" s="33"/>
      <c r="Q40" s="14"/>
      <c r="R40" s="14"/>
      <c r="S40" s="14"/>
      <c r="T40" s="14"/>
    </row>
    <row r="41" spans="1:20" x14ac:dyDescent="0.3">
      <c r="A41">
        <v>41</v>
      </c>
      <c r="B41" s="42" t="s">
        <v>131</v>
      </c>
      <c r="C41" s="15"/>
      <c r="D41" s="34" t="s">
        <v>126</v>
      </c>
      <c r="E41" s="42"/>
      <c r="F41" s="42"/>
      <c r="J41" s="32"/>
      <c r="K41" s="32"/>
      <c r="L41" s="32"/>
      <c r="M41" s="32"/>
      <c r="N41" s="32"/>
      <c r="O41" s="32"/>
      <c r="P41" s="33"/>
      <c r="Q41" s="14"/>
      <c r="R41" s="14"/>
      <c r="S41" s="14"/>
      <c r="T41" s="14"/>
    </row>
    <row r="42" spans="1:20" x14ac:dyDescent="0.3">
      <c r="A42">
        <v>42</v>
      </c>
      <c r="B42" s="42" t="s">
        <v>132</v>
      </c>
      <c r="C42" s="15"/>
      <c r="D42" s="34" t="s">
        <v>126</v>
      </c>
      <c r="E42" s="42"/>
      <c r="F42" s="42"/>
      <c r="G42" s="45" t="s">
        <v>390</v>
      </c>
      <c r="J42"/>
      <c r="K42" s="44"/>
      <c r="L42" s="44"/>
      <c r="M42" s="44"/>
      <c r="N42" s="44"/>
      <c r="O42" s="44"/>
      <c r="P42" s="46"/>
      <c r="Q42" s="14"/>
      <c r="R42" s="14"/>
      <c r="S42" s="14"/>
      <c r="T42" s="14"/>
    </row>
    <row r="43" spans="1:20" x14ac:dyDescent="0.3">
      <c r="A43">
        <v>43</v>
      </c>
      <c r="B43" s="42" t="s">
        <v>133</v>
      </c>
      <c r="C43" s="15"/>
      <c r="D43" s="34" t="s">
        <v>126</v>
      </c>
      <c r="E43" s="42"/>
      <c r="F43" s="42" t="s">
        <v>391</v>
      </c>
      <c r="G43" s="15"/>
      <c r="H43" s="34" t="s">
        <v>34</v>
      </c>
      <c r="J43" s="32"/>
      <c r="K43" s="32"/>
      <c r="L43" s="32"/>
      <c r="M43" s="32"/>
      <c r="N43" s="32"/>
      <c r="O43" s="32"/>
      <c r="P43" s="33"/>
      <c r="Q43" s="14"/>
      <c r="R43" s="14"/>
      <c r="S43" s="14"/>
      <c r="T43" s="14"/>
    </row>
    <row r="44" spans="1:20" x14ac:dyDescent="0.3">
      <c r="A44">
        <v>44</v>
      </c>
      <c r="B44" s="42" t="s">
        <v>134</v>
      </c>
      <c r="C44" s="15"/>
      <c r="D44" s="34" t="s">
        <v>126</v>
      </c>
      <c r="E44" s="42"/>
      <c r="J44" s="32"/>
      <c r="K44" s="32"/>
      <c r="L44" s="32"/>
      <c r="M44" s="32"/>
      <c r="N44" s="32"/>
      <c r="O44" s="32"/>
      <c r="P44" s="33"/>
      <c r="Q44" s="14"/>
      <c r="R44" s="14"/>
      <c r="S44" s="14"/>
      <c r="T44" s="14"/>
    </row>
    <row r="45" spans="1:20" x14ac:dyDescent="0.3">
      <c r="A45">
        <v>45</v>
      </c>
      <c r="B45" s="42" t="s">
        <v>135</v>
      </c>
      <c r="C45" s="15"/>
      <c r="D45" s="34" t="s">
        <v>126</v>
      </c>
      <c r="E45" s="42"/>
      <c r="F45" s="42"/>
      <c r="J45" s="32"/>
      <c r="K45" s="32"/>
      <c r="L45" s="32"/>
      <c r="M45" s="32"/>
      <c r="N45" s="32"/>
      <c r="O45" s="32"/>
      <c r="P45" s="33"/>
      <c r="Q45" s="14"/>
      <c r="R45" s="14"/>
      <c r="S45" s="14"/>
      <c r="T45" s="14"/>
    </row>
    <row r="46" spans="1:20" x14ac:dyDescent="0.3">
      <c r="A46">
        <v>46</v>
      </c>
      <c r="B46" s="42" t="s">
        <v>136</v>
      </c>
      <c r="C46" s="15"/>
      <c r="D46" s="34" t="s">
        <v>126</v>
      </c>
      <c r="E46" s="42"/>
      <c r="F46" s="42" t="s">
        <v>392</v>
      </c>
      <c r="G46" s="15"/>
      <c r="H46" s="34" t="s">
        <v>34</v>
      </c>
      <c r="J46" s="32"/>
      <c r="K46" s="32"/>
      <c r="L46" s="32"/>
      <c r="M46" s="32"/>
      <c r="N46" s="32"/>
      <c r="O46" s="32"/>
      <c r="P46" s="33"/>
      <c r="Q46" s="14"/>
      <c r="R46" s="14"/>
      <c r="S46" s="14"/>
      <c r="T46" s="14"/>
    </row>
    <row r="47" spans="1:20" x14ac:dyDescent="0.3">
      <c r="A47">
        <v>47</v>
      </c>
      <c r="B47" s="42" t="s">
        <v>137</v>
      </c>
      <c r="C47" s="15"/>
      <c r="D47" s="34" t="s">
        <v>126</v>
      </c>
      <c r="E47" s="42"/>
      <c r="F47" s="42" t="s">
        <v>393</v>
      </c>
      <c r="G47" s="15"/>
      <c r="H47" s="34" t="s">
        <v>34</v>
      </c>
      <c r="J47" s="32"/>
      <c r="K47" s="32"/>
      <c r="L47" s="32"/>
      <c r="M47" s="32"/>
      <c r="N47" s="32"/>
      <c r="O47" s="32"/>
      <c r="P47" s="33"/>
      <c r="Q47" s="14"/>
      <c r="R47" s="14"/>
      <c r="S47" s="14"/>
      <c r="T47" s="14"/>
    </row>
    <row r="48" spans="1:20" x14ac:dyDescent="0.3">
      <c r="A48">
        <v>48</v>
      </c>
      <c r="B48" s="42" t="s">
        <v>138</v>
      </c>
      <c r="C48" s="15"/>
      <c r="D48" s="34" t="s">
        <v>126</v>
      </c>
      <c r="E48" s="42"/>
      <c r="F48" s="42" t="s">
        <v>86</v>
      </c>
      <c r="G48" s="15"/>
      <c r="H48" s="34" t="s">
        <v>34</v>
      </c>
      <c r="J48" s="32"/>
      <c r="K48" s="32"/>
      <c r="L48" s="32"/>
      <c r="M48" s="32"/>
      <c r="N48" s="32"/>
      <c r="O48" s="32"/>
      <c r="P48" s="33"/>
      <c r="Q48" s="14"/>
      <c r="R48" s="14"/>
      <c r="S48" s="14"/>
      <c r="T48" s="14"/>
    </row>
    <row r="49" spans="1:20" x14ac:dyDescent="0.3">
      <c r="A49">
        <v>49</v>
      </c>
      <c r="B49" s="42" t="s">
        <v>139</v>
      </c>
      <c r="C49" s="15"/>
      <c r="D49" s="34" t="s">
        <v>126</v>
      </c>
      <c r="E49" s="42"/>
      <c r="F49" s="42" t="s">
        <v>394</v>
      </c>
      <c r="G49" s="15"/>
      <c r="H49" s="34" t="s">
        <v>34</v>
      </c>
      <c r="J49" s="32"/>
      <c r="K49" s="32"/>
      <c r="L49" s="32"/>
      <c r="M49" s="32"/>
      <c r="N49" s="32"/>
      <c r="O49" s="32"/>
      <c r="P49" s="33"/>
      <c r="Q49" s="14"/>
      <c r="R49" s="14"/>
      <c r="S49" s="14"/>
      <c r="T49" s="14"/>
    </row>
    <row r="50" spans="1:20" x14ac:dyDescent="0.3">
      <c r="A50">
        <v>50</v>
      </c>
      <c r="B50" s="42"/>
      <c r="E50" s="42"/>
      <c r="F50" s="42"/>
      <c r="J50" s="32"/>
      <c r="K50" s="32"/>
      <c r="L50" s="32"/>
      <c r="M50" s="32"/>
      <c r="N50" s="32"/>
      <c r="O50" s="32"/>
      <c r="P50" s="33"/>
      <c r="Q50" s="14"/>
      <c r="R50" s="14"/>
      <c r="S50" s="14"/>
      <c r="T50" s="14"/>
    </row>
    <row r="51" spans="1:20" x14ac:dyDescent="0.3">
      <c r="A51">
        <v>51</v>
      </c>
      <c r="B51" s="42" t="s">
        <v>502</v>
      </c>
      <c r="C51" s="15"/>
      <c r="J51" s="32"/>
      <c r="K51" s="32"/>
      <c r="L51" s="32"/>
      <c r="M51" s="32"/>
      <c r="N51" s="32"/>
      <c r="O51" s="32"/>
      <c r="P51" s="33"/>
      <c r="Q51" s="14"/>
      <c r="R51" s="14"/>
      <c r="S51" s="14"/>
      <c r="T51" s="14"/>
    </row>
    <row r="52" spans="1:20" ht="14.55" customHeight="1" x14ac:dyDescent="0.3">
      <c r="A52">
        <v>52</v>
      </c>
      <c r="J52" s="32"/>
      <c r="K52" s="32"/>
      <c r="L52" s="32"/>
      <c r="M52" s="32"/>
      <c r="N52" s="32"/>
      <c r="O52" s="32"/>
      <c r="P52" s="33"/>
      <c r="Q52" s="14"/>
      <c r="R52" s="14"/>
      <c r="S52" s="14"/>
      <c r="T52" s="14"/>
    </row>
    <row r="53" spans="1:20" x14ac:dyDescent="0.3">
      <c r="A53">
        <v>53</v>
      </c>
      <c r="J53" s="32"/>
      <c r="K53" s="32"/>
      <c r="L53" s="32"/>
      <c r="M53" s="32"/>
      <c r="N53" s="32"/>
      <c r="O53" s="32"/>
      <c r="P53" s="33"/>
      <c r="Q53" s="14"/>
      <c r="R53" s="14"/>
      <c r="S53" s="14"/>
      <c r="T53" s="14"/>
    </row>
    <row r="54" spans="1:20" x14ac:dyDescent="0.3">
      <c r="A54">
        <v>54</v>
      </c>
      <c r="J54" s="32"/>
      <c r="K54" s="32"/>
      <c r="L54" s="32"/>
      <c r="M54" s="32"/>
      <c r="N54" s="32"/>
      <c r="O54" s="32"/>
      <c r="P54" s="33"/>
      <c r="Q54" s="14"/>
      <c r="R54" s="14"/>
      <c r="S54" s="14"/>
      <c r="T54" s="14"/>
    </row>
    <row r="55" spans="1:20" ht="14.55" customHeight="1" x14ac:dyDescent="0.3">
      <c r="A55">
        <v>55</v>
      </c>
      <c r="B55" s="213" t="s">
        <v>289</v>
      </c>
      <c r="C55" s="213"/>
      <c r="D55" s="213"/>
      <c r="E55" s="213"/>
      <c r="F55" s="213"/>
      <c r="G55" s="213"/>
      <c r="H55" s="213"/>
      <c r="I55" s="213"/>
      <c r="J55" s="39"/>
      <c r="K55" s="39"/>
      <c r="L55" s="39"/>
      <c r="M55" s="39"/>
      <c r="N55" s="39"/>
      <c r="O55" s="39"/>
      <c r="P55" s="40"/>
      <c r="Q55" s="14"/>
      <c r="R55" s="14"/>
      <c r="S55" s="14"/>
      <c r="T55" s="14"/>
    </row>
    <row r="56" spans="1:20" ht="14.55" customHeight="1" x14ac:dyDescent="0.3">
      <c r="A56">
        <v>56</v>
      </c>
      <c r="B56" s="213"/>
      <c r="C56" s="213"/>
      <c r="D56" s="213"/>
      <c r="E56" s="213"/>
      <c r="F56" s="213"/>
      <c r="G56" s="213"/>
      <c r="H56" s="213"/>
      <c r="I56" s="213"/>
      <c r="J56" s="39"/>
      <c r="K56" s="39"/>
      <c r="L56" s="39"/>
      <c r="M56" s="39"/>
      <c r="N56" s="39"/>
      <c r="O56" s="39"/>
      <c r="P56" s="40"/>
      <c r="Q56" s="14"/>
      <c r="R56" s="14"/>
      <c r="S56" s="14"/>
      <c r="T56" s="14"/>
    </row>
    <row r="57" spans="1:20" ht="14.55" customHeight="1" x14ac:dyDescent="0.3">
      <c r="A57">
        <v>57</v>
      </c>
      <c r="B57" s="213"/>
      <c r="C57" s="213"/>
      <c r="D57" s="213"/>
      <c r="E57" s="213"/>
      <c r="F57" s="213"/>
      <c r="G57" s="213"/>
      <c r="H57" s="213"/>
      <c r="I57" s="213"/>
      <c r="J57" s="39"/>
      <c r="K57" s="39"/>
      <c r="L57" s="39"/>
      <c r="M57" s="39"/>
      <c r="N57" s="39"/>
      <c r="O57" s="39"/>
      <c r="P57" s="40"/>
      <c r="Q57" s="14"/>
      <c r="R57" s="14"/>
      <c r="S57" s="14"/>
      <c r="T57" s="14"/>
    </row>
    <row r="58" spans="1:20" ht="14.55" customHeight="1" x14ac:dyDescent="0.3">
      <c r="A58">
        <v>58</v>
      </c>
      <c r="B58" s="42"/>
      <c r="C58" s="42"/>
      <c r="D58" s="47"/>
      <c r="E58" s="42"/>
      <c r="F58" s="42"/>
      <c r="G58" s="42"/>
      <c r="H58" s="42"/>
      <c r="I58" s="42"/>
      <c r="J58" s="217" t="s">
        <v>261</v>
      </c>
      <c r="K58" s="217"/>
      <c r="L58" s="218" t="s">
        <v>267</v>
      </c>
      <c r="M58" s="218"/>
      <c r="N58" s="218"/>
      <c r="O58" s="218"/>
      <c r="P58" s="219"/>
      <c r="Q58" s="14"/>
      <c r="R58" s="14"/>
      <c r="S58" s="14"/>
      <c r="T58" s="14"/>
    </row>
    <row r="59" spans="1:20" ht="14.55" customHeight="1" x14ac:dyDescent="0.3">
      <c r="A59">
        <v>59</v>
      </c>
      <c r="B59" s="42" t="s">
        <v>3219</v>
      </c>
      <c r="C59" s="16"/>
      <c r="D59" s="47" t="s">
        <v>23</v>
      </c>
      <c r="E59" s="42"/>
      <c r="F59" s="42"/>
      <c r="G59" s="42"/>
      <c r="H59" s="42"/>
      <c r="I59" s="42"/>
      <c r="J59" s="217"/>
      <c r="K59" s="217"/>
      <c r="L59" s="218"/>
      <c r="M59" s="218"/>
      <c r="N59" s="218"/>
      <c r="O59" s="218"/>
      <c r="P59" s="219"/>
      <c r="Q59" s="14"/>
      <c r="R59" s="14"/>
      <c r="S59" s="14"/>
      <c r="T59" s="14"/>
    </row>
    <row r="60" spans="1:20" ht="18" x14ac:dyDescent="0.35">
      <c r="A60">
        <v>60</v>
      </c>
      <c r="B60" s="42" t="s">
        <v>3220</v>
      </c>
      <c r="C60" s="16"/>
      <c r="D60" s="47" t="s">
        <v>23</v>
      </c>
      <c r="E60" s="42"/>
      <c r="F60" s="42"/>
      <c r="G60" s="42"/>
      <c r="H60" s="42"/>
      <c r="I60" s="42"/>
      <c r="J60" s="222" t="s">
        <v>271</v>
      </c>
      <c r="K60" s="222"/>
      <c r="L60" s="222"/>
      <c r="M60" s="222"/>
      <c r="N60" s="222"/>
      <c r="O60" s="222"/>
      <c r="P60" s="223"/>
      <c r="Q60" s="14"/>
      <c r="R60" s="14"/>
      <c r="S60" s="14"/>
      <c r="T60" s="14"/>
    </row>
    <row r="61" spans="1:20" ht="14.55" customHeight="1" x14ac:dyDescent="0.3">
      <c r="A61">
        <v>61</v>
      </c>
      <c r="B61" s="42"/>
      <c r="C61" s="47"/>
      <c r="D61" s="47"/>
      <c r="E61" s="42"/>
      <c r="F61" s="42"/>
      <c r="G61" s="49"/>
      <c r="H61" s="241" t="s">
        <v>415</v>
      </c>
      <c r="I61" s="49"/>
      <c r="J61" s="32" t="s">
        <v>265</v>
      </c>
      <c r="K61" s="32"/>
      <c r="L61" s="32"/>
      <c r="M61" s="32"/>
      <c r="N61" s="32"/>
      <c r="O61" s="32"/>
      <c r="P61" s="33"/>
      <c r="Q61" s="14"/>
      <c r="R61" s="14"/>
      <c r="S61" s="14"/>
      <c r="T61" s="14"/>
    </row>
    <row r="62" spans="1:20" ht="15" customHeight="1" thickBot="1" x14ac:dyDescent="0.35">
      <c r="A62">
        <v>62</v>
      </c>
      <c r="B62" s="42" t="s">
        <v>20</v>
      </c>
      <c r="C62" s="15"/>
      <c r="D62" s="47" t="s">
        <v>21</v>
      </c>
      <c r="E62" s="42"/>
      <c r="F62" s="42"/>
      <c r="G62" s="49"/>
      <c r="H62" s="242"/>
      <c r="I62" s="49"/>
      <c r="J62" s="32" t="s">
        <v>266</v>
      </c>
      <c r="K62" s="32"/>
      <c r="L62" s="32"/>
      <c r="M62" s="32"/>
      <c r="N62" s="32"/>
      <c r="O62" s="32"/>
      <c r="P62" s="33"/>
      <c r="Q62" s="14"/>
      <c r="R62" s="14"/>
      <c r="S62" s="14"/>
      <c r="T62" s="14"/>
    </row>
    <row r="63" spans="1:20" ht="15" thickBot="1" x14ac:dyDescent="0.35">
      <c r="A63">
        <v>63</v>
      </c>
      <c r="B63" s="42"/>
      <c r="C63" s="47"/>
      <c r="D63" s="47"/>
      <c r="E63" s="42"/>
      <c r="F63" s="42"/>
      <c r="G63" s="42" t="s">
        <v>143</v>
      </c>
      <c r="H63" s="50" t="str">
        <f>+IFERROR(C62/C34,"")</f>
        <v/>
      </c>
      <c r="I63" s="34" t="s">
        <v>142</v>
      </c>
      <c r="J63" s="32"/>
      <c r="K63" s="32"/>
      <c r="L63" s="32"/>
      <c r="M63" s="32"/>
      <c r="N63" s="32"/>
      <c r="O63" s="32"/>
      <c r="P63" s="33"/>
      <c r="Q63" s="14"/>
      <c r="R63" s="14"/>
      <c r="S63" s="14"/>
      <c r="T63" s="14"/>
    </row>
    <row r="64" spans="1:20" ht="15" customHeight="1" thickBot="1" x14ac:dyDescent="0.35">
      <c r="A64">
        <v>64</v>
      </c>
      <c r="B64" s="42" t="s">
        <v>22</v>
      </c>
      <c r="C64" s="16"/>
      <c r="D64" s="47" t="s">
        <v>23</v>
      </c>
      <c r="E64" s="42"/>
      <c r="F64" s="42"/>
      <c r="G64" s="42" t="s">
        <v>143</v>
      </c>
      <c r="H64" s="50" t="str">
        <f>+IFERROR(C62/C64,"")</f>
        <v/>
      </c>
      <c r="I64" s="34" t="s">
        <v>146</v>
      </c>
      <c r="J64" s="217" t="s">
        <v>262</v>
      </c>
      <c r="K64" s="217"/>
      <c r="L64" s="218" t="s">
        <v>268</v>
      </c>
      <c r="M64" s="218"/>
      <c r="N64" s="218"/>
      <c r="O64" s="218"/>
      <c r="P64" s="219"/>
      <c r="Q64" s="14"/>
      <c r="R64" s="14"/>
      <c r="S64" s="14"/>
      <c r="T64" s="14"/>
    </row>
    <row r="65" spans="1:20" ht="15" customHeight="1" thickBot="1" x14ac:dyDescent="0.35">
      <c r="A65">
        <v>65</v>
      </c>
      <c r="B65" s="42" t="s">
        <v>24</v>
      </c>
      <c r="C65" s="15"/>
      <c r="D65" s="47" t="s">
        <v>21</v>
      </c>
      <c r="E65" s="42"/>
      <c r="F65" s="42"/>
      <c r="G65" s="42" t="s">
        <v>144</v>
      </c>
      <c r="H65" s="50" t="str">
        <f>+IFERROR(C65/C34,"")</f>
        <v/>
      </c>
      <c r="I65" s="34" t="s">
        <v>147</v>
      </c>
      <c r="J65" s="217"/>
      <c r="K65" s="217"/>
      <c r="L65" s="218"/>
      <c r="M65" s="218"/>
      <c r="N65" s="218"/>
      <c r="O65" s="218"/>
      <c r="P65" s="219"/>
      <c r="Q65" s="14"/>
      <c r="R65" s="14"/>
      <c r="S65" s="14"/>
      <c r="T65" s="14"/>
    </row>
    <row r="66" spans="1:20" ht="18.600000000000001" thickBot="1" x14ac:dyDescent="0.4">
      <c r="A66">
        <v>66</v>
      </c>
      <c r="B66" s="42" t="s">
        <v>25</v>
      </c>
      <c r="C66" s="15"/>
      <c r="D66" s="47"/>
      <c r="E66" s="42"/>
      <c r="F66" s="42"/>
      <c r="G66" s="42" t="s">
        <v>27</v>
      </c>
      <c r="H66" s="142" t="str">
        <f>+IFERROR(C62/C65,"")</f>
        <v/>
      </c>
      <c r="I66" s="34" t="s">
        <v>29</v>
      </c>
      <c r="J66" s="222" t="s">
        <v>270</v>
      </c>
      <c r="K66" s="222"/>
      <c r="L66" s="222"/>
      <c r="M66" s="222"/>
      <c r="N66" s="222"/>
      <c r="O66" s="222"/>
      <c r="P66" s="223"/>
      <c r="Q66" s="14"/>
      <c r="R66" s="14"/>
      <c r="S66" s="14"/>
      <c r="T66" s="14"/>
    </row>
    <row r="67" spans="1:20" ht="15" thickBot="1" x14ac:dyDescent="0.35">
      <c r="A67">
        <v>67</v>
      </c>
      <c r="B67" s="42" t="s">
        <v>54</v>
      </c>
      <c r="C67" s="16"/>
      <c r="D67" s="47" t="s">
        <v>29</v>
      </c>
      <c r="E67" s="42"/>
      <c r="F67" s="42"/>
      <c r="G67" s="42" t="s">
        <v>26</v>
      </c>
      <c r="H67" s="50" t="str">
        <f>+IFERROR(C62/C66,"")</f>
        <v/>
      </c>
      <c r="I67" s="34" t="s">
        <v>145</v>
      </c>
      <c r="J67" s="32" t="s">
        <v>269</v>
      </c>
      <c r="K67" s="32"/>
      <c r="L67" s="32"/>
      <c r="M67" s="32"/>
      <c r="N67" s="32"/>
      <c r="O67" s="32"/>
      <c r="P67" s="33"/>
      <c r="Q67" s="14"/>
      <c r="R67" s="14"/>
      <c r="S67" s="14"/>
      <c r="T67" s="14"/>
    </row>
    <row r="68" spans="1:20" x14ac:dyDescent="0.3">
      <c r="A68">
        <v>68</v>
      </c>
      <c r="B68" s="42"/>
      <c r="C68" s="42"/>
      <c r="D68" s="47"/>
      <c r="E68" s="42"/>
      <c r="F68" s="42"/>
      <c r="J68" s="32" t="s">
        <v>266</v>
      </c>
      <c r="K68" s="32"/>
      <c r="L68" s="32"/>
      <c r="M68" s="32"/>
      <c r="N68" s="32"/>
      <c r="O68" s="32"/>
      <c r="P68" s="33"/>
      <c r="Q68" s="14"/>
      <c r="R68" s="14"/>
      <c r="S68" s="14"/>
      <c r="T68" s="14"/>
    </row>
    <row r="69" spans="1:20" x14ac:dyDescent="0.3">
      <c r="A69">
        <v>69</v>
      </c>
      <c r="B69" s="42"/>
      <c r="C69" s="42"/>
      <c r="D69" s="47"/>
      <c r="E69" s="42"/>
      <c r="F69" s="42"/>
      <c r="J69" s="32"/>
      <c r="K69" s="32"/>
      <c r="L69" s="32"/>
      <c r="M69" s="32"/>
      <c r="N69" s="32"/>
      <c r="O69" s="32"/>
      <c r="P69" s="33"/>
      <c r="Q69" s="14"/>
      <c r="R69" s="14"/>
      <c r="S69" s="14"/>
      <c r="T69" s="14"/>
    </row>
    <row r="70" spans="1:20" ht="14.55" customHeight="1" x14ac:dyDescent="0.3">
      <c r="A70">
        <v>70</v>
      </c>
      <c r="B70" s="213" t="s">
        <v>28</v>
      </c>
      <c r="C70" s="213"/>
      <c r="D70" s="213"/>
      <c r="E70" s="213"/>
      <c r="F70" s="213"/>
      <c r="G70" s="213"/>
      <c r="H70" s="213"/>
      <c r="I70" s="213"/>
      <c r="J70" s="39"/>
      <c r="K70" s="39"/>
      <c r="L70" s="39"/>
      <c r="M70" s="39"/>
      <c r="N70" s="39"/>
      <c r="O70" s="39"/>
      <c r="P70" s="40"/>
      <c r="Q70" s="14"/>
      <c r="R70" s="14"/>
      <c r="S70" s="14"/>
      <c r="T70" s="14"/>
    </row>
    <row r="71" spans="1:20" ht="14.55" customHeight="1" x14ac:dyDescent="0.3">
      <c r="A71">
        <v>71</v>
      </c>
      <c r="B71" s="213"/>
      <c r="C71" s="213"/>
      <c r="D71" s="213"/>
      <c r="E71" s="213"/>
      <c r="F71" s="213"/>
      <c r="G71" s="213"/>
      <c r="H71" s="213"/>
      <c r="I71" s="213"/>
      <c r="J71" s="39"/>
      <c r="K71" s="39"/>
      <c r="L71" s="39"/>
      <c r="M71" s="39"/>
      <c r="N71" s="39"/>
      <c r="O71" s="39"/>
      <c r="P71" s="40"/>
      <c r="Q71" s="14"/>
      <c r="R71" s="14"/>
      <c r="S71" s="14"/>
      <c r="T71" s="14"/>
    </row>
    <row r="72" spans="1:20" ht="14.55" customHeight="1" thickBot="1" x14ac:dyDescent="0.35">
      <c r="A72">
        <v>72</v>
      </c>
      <c r="B72" s="213"/>
      <c r="C72" s="213"/>
      <c r="D72" s="213"/>
      <c r="E72" s="213"/>
      <c r="F72" s="213"/>
      <c r="G72" s="213"/>
      <c r="H72" s="213"/>
      <c r="I72" s="213"/>
      <c r="J72" s="39"/>
      <c r="K72" s="39"/>
      <c r="L72" s="39"/>
      <c r="M72" s="39"/>
      <c r="N72" s="39"/>
      <c r="O72" s="39"/>
      <c r="P72" s="40"/>
      <c r="Q72" s="14"/>
      <c r="R72" s="14"/>
      <c r="S72" s="14"/>
      <c r="T72" s="14"/>
    </row>
    <row r="73" spans="1:20" ht="17.55" customHeight="1" x14ac:dyDescent="0.3">
      <c r="A73">
        <v>73</v>
      </c>
      <c r="B73" s="42"/>
      <c r="C73" s="42"/>
      <c r="D73" s="42"/>
      <c r="E73" s="42"/>
      <c r="F73" s="42"/>
      <c r="G73" s="42"/>
      <c r="H73" s="42"/>
      <c r="I73" s="42"/>
      <c r="J73" s="224" t="s">
        <v>350</v>
      </c>
      <c r="K73" s="225"/>
      <c r="L73" s="225"/>
      <c r="M73" s="225"/>
      <c r="N73" s="225"/>
      <c r="O73" s="225"/>
      <c r="P73" s="226"/>
      <c r="Q73" s="14"/>
      <c r="R73" s="14"/>
      <c r="S73" s="14"/>
      <c r="T73" s="14"/>
    </row>
    <row r="74" spans="1:20" ht="21.6" thickBot="1" x14ac:dyDescent="0.45">
      <c r="A74">
        <v>74</v>
      </c>
      <c r="B74" s="51" t="s">
        <v>3223</v>
      </c>
      <c r="C74" s="52"/>
      <c r="D74" s="42"/>
      <c r="E74" s="42"/>
      <c r="F74" s="42"/>
      <c r="G74" s="42"/>
      <c r="H74" s="42"/>
      <c r="I74" s="42"/>
      <c r="J74" s="227"/>
      <c r="K74" s="228"/>
      <c r="L74" s="228"/>
      <c r="M74" s="228"/>
      <c r="N74" s="228"/>
      <c r="O74" s="228"/>
      <c r="P74" s="229"/>
      <c r="Q74" s="14"/>
      <c r="R74" s="14"/>
      <c r="S74" s="14"/>
      <c r="T74" s="14"/>
    </row>
    <row r="75" spans="1:20" ht="14.55" customHeight="1" x14ac:dyDescent="0.4">
      <c r="A75">
        <v>75</v>
      </c>
      <c r="B75" s="42" t="s">
        <v>3221</v>
      </c>
      <c r="C75" s="16"/>
      <c r="D75" s="47" t="s">
        <v>23</v>
      </c>
      <c r="E75" s="42"/>
      <c r="F75" s="42"/>
      <c r="G75" s="42"/>
      <c r="H75" s="42"/>
      <c r="I75" s="42"/>
      <c r="J75" s="53" t="s">
        <v>277</v>
      </c>
      <c r="K75" s="54"/>
      <c r="L75" s="54"/>
      <c r="M75" s="55"/>
      <c r="N75" s="53" t="s">
        <v>277</v>
      </c>
      <c r="O75" s="54"/>
      <c r="P75" s="56"/>
      <c r="Q75" s="14"/>
      <c r="R75" s="14"/>
      <c r="S75" s="14"/>
      <c r="T75" s="14"/>
    </row>
    <row r="76" spans="1:20" ht="21" x14ac:dyDescent="0.4">
      <c r="A76">
        <v>76</v>
      </c>
      <c r="B76" s="42" t="s">
        <v>57</v>
      </c>
      <c r="C76" s="16"/>
      <c r="D76" s="47" t="s">
        <v>29</v>
      </c>
      <c r="E76" s="42"/>
      <c r="F76" s="42"/>
      <c r="G76" s="42"/>
      <c r="H76" s="42"/>
      <c r="I76" s="42"/>
      <c r="J76" s="57" t="s">
        <v>3222</v>
      </c>
      <c r="K76" s="58"/>
      <c r="L76" s="58"/>
      <c r="M76" s="59"/>
      <c r="N76" s="57" t="s">
        <v>3232</v>
      </c>
      <c r="O76" s="58"/>
      <c r="P76" s="60"/>
      <c r="Q76" s="14"/>
      <c r="R76" s="14"/>
      <c r="S76" s="14"/>
      <c r="T76" s="14"/>
    </row>
    <row r="77" spans="1:20" x14ac:dyDescent="0.3">
      <c r="A77">
        <v>77</v>
      </c>
      <c r="B77" s="42"/>
      <c r="C77" s="42"/>
      <c r="D77" s="47"/>
      <c r="E77" s="42"/>
      <c r="F77" s="42"/>
      <c r="G77" s="42"/>
      <c r="H77" s="42"/>
      <c r="I77" s="42"/>
      <c r="J77" s="61" t="s">
        <v>278</v>
      </c>
      <c r="K77" s="62"/>
      <c r="L77" s="15"/>
      <c r="M77" s="63"/>
      <c r="N77" s="61" t="s">
        <v>282</v>
      </c>
      <c r="O77" s="62"/>
      <c r="P77" s="15"/>
      <c r="Q77" s="14"/>
      <c r="R77" s="14"/>
      <c r="S77" s="14"/>
      <c r="T77" s="14"/>
    </row>
    <row r="78" spans="1:20" x14ac:dyDescent="0.3">
      <c r="A78">
        <v>78</v>
      </c>
      <c r="B78" s="64" t="s">
        <v>276</v>
      </c>
      <c r="C78" s="64"/>
      <c r="D78" s="47"/>
      <c r="E78" s="42"/>
      <c r="F78" s="42"/>
      <c r="G78" s="42"/>
      <c r="H78" s="42"/>
      <c r="I78" s="42"/>
      <c r="J78" s="65" t="s">
        <v>279</v>
      </c>
      <c r="K78" s="66"/>
      <c r="L78" s="15"/>
      <c r="M78" s="67"/>
      <c r="N78" s="65" t="s">
        <v>412</v>
      </c>
      <c r="O78" s="33"/>
      <c r="P78" s="126"/>
      <c r="Q78" s="14"/>
      <c r="R78" s="14"/>
      <c r="S78" s="14"/>
      <c r="T78" s="14"/>
    </row>
    <row r="79" spans="1:20" x14ac:dyDescent="0.3">
      <c r="A79">
        <v>79</v>
      </c>
      <c r="B79" s="42" t="s">
        <v>3225</v>
      </c>
      <c r="C79" s="16"/>
      <c r="D79" s="47" t="s">
        <v>29</v>
      </c>
      <c r="E79" s="42"/>
      <c r="F79" s="42"/>
      <c r="G79" s="42"/>
      <c r="H79" s="42"/>
      <c r="I79" s="42"/>
      <c r="J79" s="61" t="s">
        <v>281</v>
      </c>
      <c r="K79" s="32"/>
      <c r="L79" s="15"/>
      <c r="M79" s="63"/>
      <c r="N79" s="65" t="s">
        <v>413</v>
      </c>
      <c r="O79" s="33"/>
      <c r="P79" s="126"/>
      <c r="Q79" s="14"/>
      <c r="R79" s="14"/>
      <c r="S79" s="14"/>
      <c r="T79" s="14"/>
    </row>
    <row r="80" spans="1:20" x14ac:dyDescent="0.3">
      <c r="A80">
        <v>80</v>
      </c>
      <c r="B80" s="42" t="s">
        <v>3226</v>
      </c>
      <c r="C80" s="16"/>
      <c r="D80" s="47" t="s">
        <v>29</v>
      </c>
      <c r="E80" s="42"/>
      <c r="F80" s="42"/>
      <c r="G80" s="42"/>
      <c r="H80" s="42"/>
      <c r="I80" s="42"/>
      <c r="J80" s="65" t="s">
        <v>280</v>
      </c>
      <c r="K80" s="33"/>
      <c r="L80" s="125"/>
      <c r="M80" s="67"/>
      <c r="N80" s="65" t="s">
        <v>414</v>
      </c>
      <c r="O80" s="33"/>
      <c r="P80" s="15"/>
      <c r="Q80" s="14"/>
      <c r="R80" s="14"/>
      <c r="S80" s="14"/>
      <c r="T80" s="14"/>
    </row>
    <row r="81" spans="1:20" x14ac:dyDescent="0.3">
      <c r="A81">
        <v>81</v>
      </c>
      <c r="B81" s="47"/>
      <c r="C81" s="47"/>
      <c r="D81" s="47"/>
      <c r="E81" s="42"/>
      <c r="F81" s="42"/>
      <c r="G81" s="42"/>
      <c r="H81" s="42"/>
      <c r="I81" s="42"/>
      <c r="J81" s="68" t="s">
        <v>285</v>
      </c>
      <c r="K81" s="69"/>
      <c r="L81" s="70"/>
      <c r="M81" s="71"/>
      <c r="N81" s="68" t="s">
        <v>285</v>
      </c>
      <c r="O81" s="68"/>
      <c r="P81" s="72"/>
      <c r="Q81" s="14"/>
      <c r="R81" s="14"/>
      <c r="S81" s="14"/>
      <c r="T81" s="14"/>
    </row>
    <row r="82" spans="1:20" x14ac:dyDescent="0.3">
      <c r="A82">
        <v>82</v>
      </c>
      <c r="E82" s="42"/>
      <c r="F82" s="42"/>
      <c r="G82" s="42"/>
      <c r="H82" s="42"/>
      <c r="I82" s="42"/>
      <c r="J82" s="65" t="s">
        <v>282</v>
      </c>
      <c r="K82" s="32"/>
      <c r="L82" s="73">
        <f>+L77+L78</f>
        <v>0</v>
      </c>
      <c r="M82" s="74"/>
      <c r="N82" s="65" t="s">
        <v>282</v>
      </c>
      <c r="O82" s="32"/>
      <c r="P82" s="75">
        <f>+P77</f>
        <v>0</v>
      </c>
      <c r="Q82" s="14"/>
      <c r="R82" s="14"/>
      <c r="S82" s="14"/>
      <c r="T82" s="14"/>
    </row>
    <row r="83" spans="1:20" ht="21" x14ac:dyDescent="0.4">
      <c r="A83">
        <v>83</v>
      </c>
      <c r="B83" s="232" t="s">
        <v>3224</v>
      </c>
      <c r="C83" s="232"/>
      <c r="D83" s="42"/>
      <c r="E83" s="42"/>
      <c r="F83" s="42"/>
      <c r="G83" s="42"/>
      <c r="H83" s="42"/>
      <c r="I83" s="42"/>
      <c r="J83" s="65" t="s">
        <v>283</v>
      </c>
      <c r="K83" s="32"/>
      <c r="L83" s="76" t="str">
        <f>IFERROR(L79/L77,"")</f>
        <v/>
      </c>
      <c r="M83" s="77"/>
      <c r="N83" s="65" t="s">
        <v>273</v>
      </c>
      <c r="O83" s="32"/>
      <c r="P83" s="76" t="str">
        <f>IFERROR(P78/P77,"")</f>
        <v/>
      </c>
      <c r="Q83" s="14"/>
      <c r="R83" s="14"/>
      <c r="S83" s="14"/>
      <c r="T83" s="14"/>
    </row>
    <row r="84" spans="1:20" ht="15" thickBot="1" x14ac:dyDescent="0.35">
      <c r="A84">
        <v>84</v>
      </c>
      <c r="B84" s="42" t="s">
        <v>3227</v>
      </c>
      <c r="C84" s="16"/>
      <c r="D84" s="47" t="s">
        <v>23</v>
      </c>
      <c r="E84" s="42"/>
      <c r="F84" s="42"/>
      <c r="G84" s="42"/>
      <c r="H84" s="42"/>
      <c r="I84" s="42"/>
      <c r="J84" s="78" t="s">
        <v>284</v>
      </c>
      <c r="K84" s="79"/>
      <c r="L84" s="76" t="str">
        <f>IFERROR(L80/L78,"")</f>
        <v/>
      </c>
      <c r="M84" s="77"/>
      <c r="N84" s="65" t="s">
        <v>275</v>
      </c>
      <c r="O84" s="32"/>
      <c r="P84" s="76" t="str">
        <f>IFERROR(P79/P77,"")</f>
        <v/>
      </c>
      <c r="Q84" s="14"/>
      <c r="R84" s="14"/>
      <c r="S84" s="14"/>
      <c r="T84" s="14"/>
    </row>
    <row r="85" spans="1:20" ht="15" thickBot="1" x14ac:dyDescent="0.35">
      <c r="A85">
        <v>85</v>
      </c>
      <c r="B85" s="42"/>
      <c r="C85" s="42" t="s">
        <v>3228</v>
      </c>
      <c r="D85" s="47"/>
      <c r="E85" s="42"/>
      <c r="F85" s="42"/>
      <c r="G85" s="42"/>
      <c r="H85" s="42"/>
      <c r="I85" s="42"/>
      <c r="J85" s="32"/>
      <c r="K85" s="32"/>
      <c r="L85" s="32"/>
      <c r="M85" s="32"/>
      <c r="N85" s="78" t="s">
        <v>274</v>
      </c>
      <c r="O85" s="79"/>
      <c r="P85" s="76" t="str">
        <f>IFERROR(P80/P77,"")</f>
        <v/>
      </c>
      <c r="Q85" s="14"/>
      <c r="R85" s="14"/>
      <c r="S85" s="14"/>
      <c r="T85" s="14"/>
    </row>
    <row r="86" spans="1:20" ht="14.55" customHeight="1" x14ac:dyDescent="0.3">
      <c r="A86">
        <v>86</v>
      </c>
      <c r="B86" s="42" t="s">
        <v>32</v>
      </c>
      <c r="C86" s="16"/>
      <c r="D86" s="47" t="s">
        <v>29</v>
      </c>
      <c r="E86" s="42"/>
      <c r="F86" s="42" t="s">
        <v>35</v>
      </c>
      <c r="G86" s="16"/>
      <c r="H86" s="47" t="s">
        <v>37</v>
      </c>
      <c r="I86" s="42"/>
      <c r="J86" s="80" t="s">
        <v>273</v>
      </c>
      <c r="K86" s="32" t="s">
        <v>286</v>
      </c>
      <c r="L86" s="32"/>
      <c r="M86" s="32"/>
      <c r="N86" s="32"/>
      <c r="O86" s="32"/>
      <c r="P86" s="33"/>
      <c r="Q86" s="14"/>
      <c r="R86" s="14"/>
      <c r="S86" s="14"/>
      <c r="T86" s="14"/>
    </row>
    <row r="87" spans="1:20" ht="15.6" x14ac:dyDescent="0.3">
      <c r="A87">
        <v>87</v>
      </c>
      <c r="B87" s="42" t="s">
        <v>31</v>
      </c>
      <c r="C87" s="16"/>
      <c r="D87" s="47" t="s">
        <v>29</v>
      </c>
      <c r="E87" s="42"/>
      <c r="F87" s="42" t="s">
        <v>3231</v>
      </c>
      <c r="G87" s="16"/>
      <c r="H87" s="47" t="s">
        <v>34</v>
      </c>
      <c r="I87" s="42"/>
      <c r="J87" s="80" t="s">
        <v>275</v>
      </c>
      <c r="K87" s="32" t="s">
        <v>287</v>
      </c>
      <c r="L87" s="32"/>
      <c r="M87" s="32"/>
      <c r="N87" s="32"/>
      <c r="O87" s="32"/>
      <c r="P87" s="33"/>
      <c r="Q87" s="14"/>
      <c r="R87" s="14"/>
      <c r="S87" s="14"/>
      <c r="T87" s="14"/>
    </row>
    <row r="88" spans="1:20" ht="15.6" x14ac:dyDescent="0.3">
      <c r="A88">
        <v>88</v>
      </c>
      <c r="B88" s="42" t="s">
        <v>30</v>
      </c>
      <c r="C88" s="16"/>
      <c r="D88" s="47" t="s">
        <v>29</v>
      </c>
      <c r="E88" s="42"/>
      <c r="F88" s="42" t="s">
        <v>52</v>
      </c>
      <c r="G88" s="16"/>
      <c r="H88" s="47" t="s">
        <v>51</v>
      </c>
      <c r="I88" s="42"/>
      <c r="J88" s="80" t="s">
        <v>274</v>
      </c>
      <c r="K88" s="32" t="s">
        <v>288</v>
      </c>
      <c r="L88" s="32"/>
      <c r="M88" s="32"/>
      <c r="N88" s="32"/>
      <c r="O88" s="32"/>
      <c r="P88" s="33"/>
      <c r="Q88" s="14"/>
      <c r="R88" s="14"/>
      <c r="S88" s="14"/>
      <c r="T88" s="14"/>
    </row>
    <row r="89" spans="1:20" x14ac:dyDescent="0.3">
      <c r="A89">
        <v>89</v>
      </c>
      <c r="B89" s="42"/>
      <c r="C89" s="81"/>
      <c r="D89" s="47"/>
      <c r="E89" s="42"/>
      <c r="F89" s="42" t="s">
        <v>53</v>
      </c>
      <c r="G89" s="16"/>
      <c r="H89" s="47" t="s">
        <v>51</v>
      </c>
      <c r="I89" s="42"/>
      <c r="J89" s="32"/>
      <c r="K89" s="32"/>
      <c r="L89" s="32"/>
      <c r="M89" s="32"/>
      <c r="N89" s="32"/>
      <c r="O89" s="32"/>
      <c r="P89" s="33"/>
      <c r="Q89" s="14"/>
      <c r="R89" s="14"/>
      <c r="S89" s="14"/>
      <c r="T89" s="14"/>
    </row>
    <row r="90" spans="1:20" x14ac:dyDescent="0.3">
      <c r="A90">
        <v>90</v>
      </c>
      <c r="B90" s="42" t="s">
        <v>3229</v>
      </c>
      <c r="C90" s="16"/>
      <c r="D90" s="47" t="s">
        <v>29</v>
      </c>
      <c r="E90" s="42"/>
      <c r="F90" s="42"/>
      <c r="G90" s="42"/>
      <c r="H90" s="42"/>
      <c r="I90" s="42"/>
      <c r="J90" s="32"/>
      <c r="K90" s="32"/>
      <c r="L90" s="32"/>
      <c r="M90" s="32"/>
      <c r="N90" s="32"/>
      <c r="O90" s="32"/>
      <c r="P90" s="33"/>
      <c r="Q90" s="14"/>
      <c r="R90" s="14"/>
      <c r="S90" s="14"/>
      <c r="T90" s="14"/>
    </row>
    <row r="91" spans="1:20" x14ac:dyDescent="0.3">
      <c r="A91">
        <v>91</v>
      </c>
      <c r="B91" s="42" t="s">
        <v>3230</v>
      </c>
      <c r="C91" s="16"/>
      <c r="D91" s="47" t="s">
        <v>29</v>
      </c>
      <c r="E91" s="42"/>
      <c r="F91" s="42"/>
      <c r="G91" s="82" t="s">
        <v>55</v>
      </c>
      <c r="J91" s="32"/>
      <c r="K91" s="32"/>
      <c r="L91" s="32"/>
      <c r="M91" s="32"/>
      <c r="N91" s="32"/>
      <c r="O91" s="32"/>
      <c r="P91" s="33"/>
      <c r="Q91" s="14"/>
      <c r="R91" s="14"/>
      <c r="S91" s="14"/>
      <c r="T91" s="14"/>
    </row>
    <row r="92" spans="1:20" ht="14.55" customHeight="1" x14ac:dyDescent="0.3">
      <c r="A92">
        <v>92</v>
      </c>
      <c r="B92" s="42" t="s">
        <v>33</v>
      </c>
      <c r="C92" s="16"/>
      <c r="D92" s="47" t="s">
        <v>34</v>
      </c>
      <c r="E92" s="42"/>
      <c r="F92" s="41" t="s">
        <v>364</v>
      </c>
      <c r="G92" s="81" t="s">
        <v>432</v>
      </c>
      <c r="H92" s="81" t="s">
        <v>385</v>
      </c>
      <c r="J92" s="32"/>
      <c r="K92" s="32"/>
      <c r="L92" s="32"/>
      <c r="M92" s="32"/>
      <c r="N92" s="32"/>
      <c r="O92" s="32"/>
      <c r="P92" s="33"/>
      <c r="Q92" s="14"/>
      <c r="R92" s="14"/>
      <c r="S92" s="14"/>
      <c r="T92" s="14"/>
    </row>
    <row r="93" spans="1:20" x14ac:dyDescent="0.3">
      <c r="A93">
        <v>93</v>
      </c>
      <c r="B93" s="42"/>
      <c r="C93" s="42"/>
      <c r="D93" s="42"/>
      <c r="E93" s="42"/>
      <c r="F93" s="42" t="s">
        <v>380</v>
      </c>
      <c r="G93" s="16"/>
      <c r="H93" s="16"/>
      <c r="I93" s="42"/>
      <c r="J93" s="32"/>
      <c r="K93" s="32"/>
      <c r="L93" s="32"/>
      <c r="M93" s="32"/>
      <c r="N93" s="32"/>
      <c r="O93" s="32"/>
      <c r="P93" s="33"/>
      <c r="Q93" s="14"/>
      <c r="R93" s="14"/>
      <c r="S93" s="14"/>
      <c r="T93" s="14"/>
    </row>
    <row r="94" spans="1:20" x14ac:dyDescent="0.3">
      <c r="A94">
        <v>94</v>
      </c>
      <c r="B94" s="42" t="s">
        <v>344</v>
      </c>
      <c r="C94" s="16"/>
      <c r="D94" s="47" t="s">
        <v>34</v>
      </c>
      <c r="E94" s="42"/>
      <c r="F94" s="42" t="s">
        <v>381</v>
      </c>
      <c r="G94" s="16"/>
      <c r="H94" s="16"/>
      <c r="I94" s="42"/>
      <c r="J94" s="32"/>
      <c r="K94" s="32"/>
      <c r="L94" s="32"/>
      <c r="M94" s="32"/>
      <c r="N94" s="32"/>
      <c r="O94" s="32"/>
      <c r="P94" s="33"/>
      <c r="Q94" s="14"/>
      <c r="R94" s="14"/>
      <c r="S94" s="14"/>
      <c r="T94" s="14"/>
    </row>
    <row r="95" spans="1:20" x14ac:dyDescent="0.3">
      <c r="A95">
        <v>95</v>
      </c>
      <c r="B95" s="42" t="s">
        <v>345</v>
      </c>
      <c r="C95" s="16"/>
      <c r="D95" s="47" t="s">
        <v>34</v>
      </c>
      <c r="E95" s="42"/>
      <c r="F95" s="42" t="s">
        <v>383</v>
      </c>
      <c r="G95" s="16"/>
      <c r="H95" s="16"/>
      <c r="I95" s="42"/>
      <c r="J95" s="32"/>
      <c r="K95" s="32"/>
      <c r="L95" s="32"/>
      <c r="M95" s="32"/>
      <c r="N95" s="32"/>
      <c r="O95" s="32"/>
      <c r="P95" s="33"/>
      <c r="Q95" s="14"/>
      <c r="R95" s="14"/>
      <c r="S95" s="14"/>
      <c r="T95" s="14"/>
    </row>
    <row r="96" spans="1:20" x14ac:dyDescent="0.3">
      <c r="A96">
        <v>96</v>
      </c>
      <c r="B96" s="42"/>
      <c r="C96" s="47"/>
      <c r="D96" s="47"/>
      <c r="E96" s="42"/>
      <c r="F96" s="42" t="s">
        <v>382</v>
      </c>
      <c r="G96" s="16"/>
      <c r="H96" s="16"/>
      <c r="I96" s="42"/>
      <c r="J96" s="32"/>
      <c r="K96" s="32"/>
      <c r="L96" s="32"/>
      <c r="M96" s="32"/>
      <c r="N96" s="32"/>
      <c r="O96" s="32"/>
      <c r="P96" s="33"/>
      <c r="Q96" s="14"/>
      <c r="R96" s="14"/>
      <c r="S96" s="14"/>
      <c r="T96" s="14"/>
    </row>
    <row r="97" spans="1:20" x14ac:dyDescent="0.3">
      <c r="A97">
        <v>97</v>
      </c>
      <c r="B97" s="42"/>
      <c r="C97" s="42"/>
      <c r="D97" s="42"/>
      <c r="E97" s="42"/>
      <c r="F97" s="42" t="s">
        <v>384</v>
      </c>
      <c r="G97" s="16"/>
      <c r="H97" s="16"/>
      <c r="J97" s="32"/>
      <c r="K97" s="32"/>
      <c r="L97" s="32"/>
      <c r="M97" s="32"/>
      <c r="N97" s="32"/>
      <c r="O97" s="32"/>
      <c r="P97" s="33"/>
      <c r="Q97" s="14"/>
      <c r="R97" s="14"/>
      <c r="S97" s="14"/>
      <c r="T97" s="14"/>
    </row>
    <row r="98" spans="1:20" x14ac:dyDescent="0.3">
      <c r="A98">
        <v>98</v>
      </c>
      <c r="B98" s="42"/>
      <c r="C98" s="42"/>
      <c r="D98" s="42"/>
      <c r="E98" s="42"/>
      <c r="F98" s="42"/>
      <c r="I98" s="42"/>
      <c r="J98" s="32"/>
      <c r="K98" s="32"/>
      <c r="L98" s="32"/>
      <c r="M98" s="32"/>
      <c r="N98" s="32"/>
      <c r="O98" s="32"/>
      <c r="P98" s="33"/>
      <c r="Q98" s="14"/>
      <c r="R98" s="14"/>
      <c r="S98" s="14"/>
      <c r="T98" s="14"/>
    </row>
    <row r="99" spans="1:20" ht="14.55" customHeight="1" x14ac:dyDescent="0.3">
      <c r="A99">
        <v>99</v>
      </c>
      <c r="B99" s="213" t="s">
        <v>416</v>
      </c>
      <c r="C99" s="213"/>
      <c r="D99" s="213"/>
      <c r="E99" s="213"/>
      <c r="F99" s="213"/>
      <c r="G99" s="213"/>
      <c r="H99" s="213"/>
      <c r="I99" s="213"/>
      <c r="J99" s="39"/>
      <c r="K99" s="39"/>
      <c r="L99" s="39"/>
      <c r="M99" s="39"/>
      <c r="N99" s="39"/>
      <c r="O99" s="39"/>
      <c r="P99" s="40"/>
      <c r="Q99" s="14"/>
      <c r="R99" s="14"/>
      <c r="S99" s="14"/>
      <c r="T99" s="14"/>
    </row>
    <row r="100" spans="1:20" ht="14.55" customHeight="1" x14ac:dyDescent="0.3">
      <c r="A100">
        <v>100</v>
      </c>
      <c r="B100" s="213"/>
      <c r="C100" s="213"/>
      <c r="D100" s="213"/>
      <c r="E100" s="213"/>
      <c r="F100" s="213"/>
      <c r="G100" s="213"/>
      <c r="H100" s="213"/>
      <c r="I100" s="213"/>
      <c r="J100" s="39"/>
      <c r="K100" s="39"/>
      <c r="L100" s="39"/>
      <c r="M100" s="39"/>
      <c r="N100" s="39"/>
      <c r="O100" s="39"/>
      <c r="P100" s="40"/>
      <c r="Q100" s="14"/>
      <c r="R100" s="14"/>
      <c r="S100" s="14"/>
      <c r="T100" s="14"/>
    </row>
    <row r="101" spans="1:20" ht="14.55" customHeight="1" x14ac:dyDescent="0.3">
      <c r="A101">
        <v>101</v>
      </c>
      <c r="B101" s="213"/>
      <c r="C101" s="213"/>
      <c r="D101" s="213"/>
      <c r="E101" s="213"/>
      <c r="F101" s="213"/>
      <c r="G101" s="213"/>
      <c r="H101" s="213"/>
      <c r="I101" s="213"/>
      <c r="J101" s="39"/>
      <c r="K101" s="39"/>
      <c r="L101" s="39"/>
      <c r="M101" s="39"/>
      <c r="N101" s="39"/>
      <c r="O101" s="39"/>
      <c r="P101" s="40"/>
      <c r="Q101" s="14"/>
      <c r="R101" s="14"/>
      <c r="S101" s="14"/>
      <c r="T101" s="14"/>
    </row>
    <row r="102" spans="1:20" ht="36.6" customHeight="1" x14ac:dyDescent="0.35">
      <c r="A102">
        <v>102</v>
      </c>
      <c r="B102" s="83" t="s">
        <v>58</v>
      </c>
      <c r="C102" s="42"/>
      <c r="D102" s="208" t="s">
        <v>64</v>
      </c>
      <c r="E102" s="208"/>
      <c r="F102" s="208"/>
      <c r="G102" s="208"/>
      <c r="H102" s="208"/>
      <c r="I102" s="208"/>
      <c r="J102" s="208"/>
      <c r="K102" s="208"/>
      <c r="L102" s="208"/>
      <c r="M102" s="208"/>
      <c r="N102" s="208"/>
      <c r="O102" s="208"/>
      <c r="P102" s="209"/>
      <c r="T102" s="14"/>
    </row>
    <row r="103" spans="1:20" ht="36.6" customHeight="1" x14ac:dyDescent="0.35">
      <c r="A103">
        <v>103</v>
      </c>
      <c r="B103" s="83"/>
      <c r="C103" s="42"/>
      <c r="D103" s="243" t="s">
        <v>471</v>
      </c>
      <c r="E103" s="244"/>
      <c r="F103" s="244"/>
      <c r="G103" s="244"/>
      <c r="H103" s="244"/>
      <c r="I103" s="244"/>
      <c r="J103" s="244"/>
      <c r="K103" s="244"/>
      <c r="L103" s="244"/>
      <c r="M103" s="244"/>
      <c r="N103" s="244"/>
      <c r="O103" s="244"/>
      <c r="P103" s="245"/>
      <c r="T103" s="14"/>
    </row>
    <row r="104" spans="1:20" ht="41.25" customHeight="1" x14ac:dyDescent="0.3">
      <c r="A104">
        <v>104</v>
      </c>
      <c r="B104" s="84" t="s">
        <v>58</v>
      </c>
      <c r="C104" s="24"/>
      <c r="D104" s="210" t="s">
        <v>452</v>
      </c>
      <c r="E104" s="210"/>
      <c r="F104" s="210"/>
      <c r="G104" s="210"/>
      <c r="H104" s="210"/>
      <c r="I104" s="210"/>
      <c r="J104" s="210"/>
      <c r="K104" s="210"/>
      <c r="L104" s="210"/>
      <c r="M104" s="210"/>
      <c r="N104" s="210"/>
      <c r="O104" s="210"/>
      <c r="P104" s="211"/>
    </row>
    <row r="105" spans="1:20" ht="14.55" customHeight="1" x14ac:dyDescent="0.3">
      <c r="A105">
        <v>105</v>
      </c>
      <c r="B105" s="246" t="s">
        <v>108</v>
      </c>
      <c r="C105" s="246"/>
      <c r="D105" s="42"/>
      <c r="E105" s="42" t="s">
        <v>433</v>
      </c>
      <c r="F105" s="15"/>
      <c r="G105" s="85" t="s">
        <v>21</v>
      </c>
      <c r="H105" s="42"/>
      <c r="I105" s="42" t="s">
        <v>459</v>
      </c>
      <c r="J105" s="16"/>
      <c r="K105" s="42"/>
      <c r="M105" s="42" t="s">
        <v>467</v>
      </c>
      <c r="N105" s="16"/>
      <c r="O105" s="34" t="s">
        <v>37</v>
      </c>
      <c r="P105" s="86"/>
      <c r="T105" s="14"/>
    </row>
    <row r="106" spans="1:20" ht="14.55" customHeight="1" x14ac:dyDescent="0.3">
      <c r="A106">
        <v>106</v>
      </c>
      <c r="B106" s="246"/>
      <c r="C106" s="246"/>
      <c r="D106" s="42"/>
      <c r="E106" s="42" t="s">
        <v>22</v>
      </c>
      <c r="F106" s="16"/>
      <c r="G106" s="85" t="s">
        <v>23</v>
      </c>
      <c r="H106" s="42"/>
      <c r="I106" s="42" t="s">
        <v>460</v>
      </c>
      <c r="J106" s="16"/>
      <c r="K106" s="42"/>
      <c r="M106" s="42" t="s">
        <v>468</v>
      </c>
      <c r="N106" s="16"/>
      <c r="O106" s="34" t="s">
        <v>37</v>
      </c>
      <c r="P106" s="86"/>
      <c r="T106" s="14"/>
    </row>
    <row r="107" spans="1:20" ht="14.55" customHeight="1" x14ac:dyDescent="0.3">
      <c r="A107">
        <v>107</v>
      </c>
      <c r="D107" s="42"/>
      <c r="E107" s="42" t="s">
        <v>22</v>
      </c>
      <c r="F107" s="15"/>
      <c r="G107" s="85" t="s">
        <v>21</v>
      </c>
      <c r="H107" s="85"/>
      <c r="I107" s="84" t="s">
        <v>439</v>
      </c>
      <c r="J107" s="16"/>
      <c r="K107" s="47"/>
      <c r="M107" s="42" t="s">
        <v>469</v>
      </c>
      <c r="N107" s="16"/>
      <c r="P107" s="86"/>
      <c r="T107" s="14"/>
    </row>
    <row r="108" spans="1:20" ht="14.55" customHeight="1" x14ac:dyDescent="0.3">
      <c r="A108">
        <v>108</v>
      </c>
      <c r="D108" s="42"/>
      <c r="E108" s="42" t="s">
        <v>542</v>
      </c>
      <c r="F108" s="16"/>
      <c r="G108" s="85" t="s">
        <v>29</v>
      </c>
      <c r="H108" s="85"/>
      <c r="I108" s="84"/>
      <c r="J108" s="84"/>
      <c r="K108" s="47"/>
      <c r="M108" s="42" t="s">
        <v>465</v>
      </c>
      <c r="N108" s="16"/>
      <c r="O108" s="47" t="s">
        <v>466</v>
      </c>
      <c r="P108" s="86"/>
      <c r="T108" s="14"/>
    </row>
    <row r="109" spans="1:20" ht="14.55" customHeight="1" x14ac:dyDescent="0.3">
      <c r="A109">
        <v>109</v>
      </c>
      <c r="B109" s="124" t="s">
        <v>234</v>
      </c>
      <c r="C109" s="139" t="s">
        <v>3338</v>
      </c>
      <c r="D109" s="42"/>
      <c r="E109" s="42"/>
      <c r="G109" s="85"/>
      <c r="H109" s="85"/>
      <c r="I109" s="84"/>
      <c r="J109" s="84"/>
      <c r="K109" s="47"/>
      <c r="M109" s="42"/>
      <c r="O109" s="47"/>
      <c r="P109" s="86"/>
      <c r="T109" s="14"/>
    </row>
    <row r="110" spans="1:20" ht="37.5" customHeight="1" x14ac:dyDescent="0.3">
      <c r="A110">
        <v>110</v>
      </c>
      <c r="B110" s="124" t="s">
        <v>247</v>
      </c>
      <c r="C110" s="124" t="s">
        <v>3327</v>
      </c>
      <c r="D110" s="210" t="s">
        <v>451</v>
      </c>
      <c r="E110" s="210"/>
      <c r="F110" s="210"/>
      <c r="G110" s="210"/>
      <c r="H110" s="210"/>
      <c r="I110" s="210"/>
      <c r="J110" s="210"/>
      <c r="K110" s="210"/>
      <c r="L110" s="210"/>
      <c r="M110" s="210"/>
      <c r="N110" s="210"/>
      <c r="O110" s="210"/>
      <c r="P110" s="211"/>
      <c r="T110" s="14"/>
    </row>
    <row r="111" spans="1:20" ht="14.55" customHeight="1" x14ac:dyDescent="0.3">
      <c r="A111">
        <v>111</v>
      </c>
      <c r="B111" s="124" t="s">
        <v>3263</v>
      </c>
      <c r="C111" s="124" t="s">
        <v>3346</v>
      </c>
      <c r="D111" s="42"/>
      <c r="E111" s="42"/>
      <c r="F111" s="42"/>
      <c r="G111" s="85"/>
      <c r="H111" s="42"/>
      <c r="I111" s="42"/>
      <c r="J111" s="42"/>
      <c r="K111" s="42"/>
      <c r="L111" s="42"/>
      <c r="M111" s="42"/>
      <c r="N111" s="42"/>
      <c r="O111" s="42"/>
      <c r="P111" s="86"/>
      <c r="Q111" s="14"/>
      <c r="R111" s="14"/>
      <c r="S111" s="14"/>
      <c r="T111" s="14"/>
    </row>
    <row r="112" spans="1:20" ht="14.55" customHeight="1" x14ac:dyDescent="0.3">
      <c r="A112">
        <v>112</v>
      </c>
      <c r="B112" s="124" t="s">
        <v>235</v>
      </c>
      <c r="C112" s="124" t="s">
        <v>3351</v>
      </c>
      <c r="D112" s="42"/>
      <c r="E112" s="87" t="s">
        <v>396</v>
      </c>
      <c r="F112" s="87" t="s">
        <v>21</v>
      </c>
      <c r="G112" s="87" t="s">
        <v>37</v>
      </c>
      <c r="H112" s="42"/>
      <c r="I112" s="42" t="s">
        <v>459</v>
      </c>
      <c r="J112" s="16"/>
      <c r="K112" s="42"/>
      <c r="L112" s="124" t="s">
        <v>562</v>
      </c>
      <c r="M112" s="124"/>
      <c r="N112" s="124" t="str">
        <f>+IFERROR(AVERAGE(G113,G116,G115),"")</f>
        <v/>
      </c>
      <c r="O112" s="42"/>
      <c r="P112" s="86"/>
      <c r="Q112" s="14"/>
      <c r="R112" s="14"/>
      <c r="S112" s="14"/>
      <c r="T112" s="14"/>
    </row>
    <row r="113" spans="1:20" ht="14.55" customHeight="1" x14ac:dyDescent="0.3">
      <c r="A113">
        <v>113</v>
      </c>
      <c r="B113" s="124" t="s">
        <v>241</v>
      </c>
      <c r="C113" s="124" t="s">
        <v>3339</v>
      </c>
      <c r="D113" s="42" t="s">
        <v>441</v>
      </c>
      <c r="E113" s="23"/>
      <c r="F113" s="25"/>
      <c r="G113" s="88" t="str">
        <f>IFERROR(F113/E113,"")</f>
        <v/>
      </c>
      <c r="H113" s="42"/>
      <c r="I113" s="42" t="s">
        <v>460</v>
      </c>
      <c r="J113" s="16"/>
      <c r="K113" s="42"/>
      <c r="L113" s="124" t="s">
        <v>563</v>
      </c>
      <c r="M113" s="124"/>
      <c r="N113" s="124" t="str">
        <f>+IFERROR(AVERAGE(G119,G118,G121),"")</f>
        <v/>
      </c>
      <c r="O113" s="42"/>
      <c r="P113" s="86"/>
      <c r="Q113" s="14"/>
      <c r="R113" s="14"/>
      <c r="S113" s="14"/>
      <c r="T113" s="14"/>
    </row>
    <row r="114" spans="1:20" ht="14.55" customHeight="1" x14ac:dyDescent="0.3">
      <c r="A114">
        <v>114</v>
      </c>
      <c r="B114" s="124" t="s">
        <v>242</v>
      </c>
      <c r="C114" s="124" t="s">
        <v>3328</v>
      </c>
      <c r="D114" s="42" t="s">
        <v>440</v>
      </c>
      <c r="E114" s="23"/>
      <c r="F114" s="25"/>
      <c r="G114" s="88" t="str">
        <f t="shared" ref="G114:G121" si="7">IFERROR(F114/E114,"")</f>
        <v/>
      </c>
      <c r="H114" s="85"/>
      <c r="I114" s="84" t="s">
        <v>439</v>
      </c>
      <c r="J114" s="16"/>
      <c r="K114" s="47" t="s">
        <v>65</v>
      </c>
      <c r="L114" s="42"/>
      <c r="M114" s="42"/>
      <c r="N114" s="42"/>
      <c r="O114" s="42"/>
      <c r="P114" s="86"/>
      <c r="Q114" s="14"/>
      <c r="R114" s="14"/>
      <c r="S114" s="14"/>
      <c r="T114" s="14"/>
    </row>
    <row r="115" spans="1:20" ht="14.55" customHeight="1" x14ac:dyDescent="0.3">
      <c r="A115">
        <v>115</v>
      </c>
      <c r="B115" s="124" t="s">
        <v>243</v>
      </c>
      <c r="C115" s="124" t="s">
        <v>3329</v>
      </c>
      <c r="D115" s="42" t="s">
        <v>454</v>
      </c>
      <c r="E115" s="23"/>
      <c r="F115" s="25"/>
      <c r="G115" s="88" t="str">
        <f t="shared" si="7"/>
        <v/>
      </c>
      <c r="I115" s="42" t="s">
        <v>469</v>
      </c>
      <c r="J115" s="16"/>
      <c r="L115" s="42"/>
      <c r="M115" s="42"/>
      <c r="N115" s="42"/>
      <c r="O115" s="42"/>
      <c r="P115" s="86"/>
      <c r="Q115" s="14"/>
      <c r="R115" s="14"/>
      <c r="S115" s="14"/>
      <c r="T115" s="14"/>
    </row>
    <row r="116" spans="1:20" ht="14.55" customHeight="1" x14ac:dyDescent="0.3">
      <c r="A116">
        <v>116</v>
      </c>
      <c r="B116" s="124" t="s">
        <v>246</v>
      </c>
      <c r="C116" s="124" t="s">
        <v>3340</v>
      </c>
      <c r="D116" s="42" t="s">
        <v>457</v>
      </c>
      <c r="E116" s="23"/>
      <c r="F116" s="25"/>
      <c r="G116" s="88" t="str">
        <f t="shared" si="7"/>
        <v/>
      </c>
      <c r="I116" s="42" t="s">
        <v>465</v>
      </c>
      <c r="J116" s="16"/>
      <c r="K116" s="47" t="s">
        <v>466</v>
      </c>
      <c r="L116" s="42"/>
      <c r="M116" s="42"/>
      <c r="N116" s="42"/>
      <c r="O116" s="42"/>
      <c r="P116" s="86"/>
      <c r="Q116" s="14"/>
      <c r="R116" s="14"/>
      <c r="S116" s="14"/>
      <c r="T116" s="14"/>
    </row>
    <row r="117" spans="1:20" ht="14.55" customHeight="1" x14ac:dyDescent="0.3">
      <c r="A117">
        <v>117</v>
      </c>
      <c r="B117" s="124" t="s">
        <v>5</v>
      </c>
      <c r="C117" s="124" t="s">
        <v>5</v>
      </c>
      <c r="D117" s="42" t="s">
        <v>442</v>
      </c>
      <c r="E117" s="23"/>
      <c r="F117" s="25"/>
      <c r="G117" s="88" t="str">
        <f t="shared" si="7"/>
        <v/>
      </c>
      <c r="H117" s="85"/>
      <c r="L117" s="42"/>
      <c r="M117" s="42"/>
      <c r="N117" s="42"/>
      <c r="O117" s="42"/>
      <c r="P117" s="86"/>
      <c r="Q117" s="14"/>
      <c r="R117" s="14"/>
      <c r="S117" s="14"/>
      <c r="T117" s="14"/>
    </row>
    <row r="118" spans="1:20" ht="14.55" customHeight="1" x14ac:dyDescent="0.3">
      <c r="A118">
        <v>118</v>
      </c>
      <c r="B118" s="124" t="s">
        <v>248</v>
      </c>
      <c r="C118" s="124" t="s">
        <v>3341</v>
      </c>
      <c r="D118" s="42" t="s">
        <v>456</v>
      </c>
      <c r="E118" s="23"/>
      <c r="F118" s="25"/>
      <c r="G118" s="88" t="str">
        <f t="shared" si="7"/>
        <v/>
      </c>
      <c r="H118" s="85"/>
      <c r="I118" s="42" t="s">
        <v>143</v>
      </c>
      <c r="J118" s="89" cm="1">
        <f t="array" ref="J118">SUM(F117:F119,-F114:F116)+F121-F113</f>
        <v>0</v>
      </c>
      <c r="K118" s="47" t="s">
        <v>353</v>
      </c>
      <c r="L118" s="42"/>
      <c r="M118" s="42"/>
      <c r="N118" s="42"/>
      <c r="O118" s="42"/>
      <c r="P118" s="86"/>
      <c r="Q118" s="14"/>
      <c r="R118" s="14"/>
      <c r="S118" s="14"/>
      <c r="T118" s="14"/>
    </row>
    <row r="119" spans="1:20" ht="14.55" customHeight="1" x14ac:dyDescent="0.3">
      <c r="A119">
        <v>119</v>
      </c>
      <c r="B119" s="124" t="s">
        <v>244</v>
      </c>
      <c r="C119" s="124" t="s">
        <v>3330</v>
      </c>
      <c r="D119" s="42" t="s">
        <v>455</v>
      </c>
      <c r="E119" s="23"/>
      <c r="F119" s="25"/>
      <c r="G119" s="88" t="str">
        <f t="shared" si="7"/>
        <v/>
      </c>
      <c r="H119" s="85"/>
      <c r="I119" s="42" t="s">
        <v>447</v>
      </c>
      <c r="J119" s="89" t="str">
        <f>+IFERROR(J118/J120,"")</f>
        <v/>
      </c>
      <c r="K119" s="47" t="s">
        <v>449</v>
      </c>
      <c r="L119" s="90"/>
      <c r="M119" s="42"/>
      <c r="N119" s="42"/>
      <c r="O119" s="42"/>
      <c r="P119" s="86"/>
      <c r="Q119" s="14"/>
      <c r="R119" s="14"/>
      <c r="S119" s="14"/>
      <c r="T119" s="14"/>
    </row>
    <row r="120" spans="1:20" ht="14.55" customHeight="1" x14ac:dyDescent="0.3">
      <c r="A120">
        <v>120</v>
      </c>
      <c r="B120" s="124" t="s">
        <v>236</v>
      </c>
      <c r="C120" s="124" t="s">
        <v>3331</v>
      </c>
      <c r="D120" s="42" t="s">
        <v>443</v>
      </c>
      <c r="E120" s="23"/>
      <c r="F120" s="25"/>
      <c r="G120" s="88" t="str">
        <f t="shared" si="7"/>
        <v/>
      </c>
      <c r="H120" s="85"/>
      <c r="I120" s="84" t="s">
        <v>261</v>
      </c>
      <c r="J120" s="91">
        <f>AVERAGE(SUM(E113:E116),E121)</f>
        <v>0</v>
      </c>
      <c r="K120" s="47" t="s">
        <v>448</v>
      </c>
      <c r="L120" s="42"/>
      <c r="M120" s="42"/>
      <c r="N120" s="42"/>
      <c r="O120" s="42"/>
      <c r="P120" s="86"/>
      <c r="Q120" s="14"/>
      <c r="R120" s="14"/>
      <c r="S120" s="14"/>
      <c r="T120" s="14"/>
    </row>
    <row r="121" spans="1:20" ht="14.55" customHeight="1" thickBot="1" x14ac:dyDescent="0.35">
      <c r="A121">
        <v>121</v>
      </c>
      <c r="B121" s="124" t="s">
        <v>237</v>
      </c>
      <c r="C121" s="124" t="s">
        <v>3352</v>
      </c>
      <c r="D121" s="42" t="s">
        <v>444</v>
      </c>
      <c r="E121" s="26"/>
      <c r="F121" s="25"/>
      <c r="G121" s="143" t="str">
        <f t="shared" si="7"/>
        <v/>
      </c>
      <c r="H121" s="85"/>
      <c r="I121" s="84" t="s">
        <v>578</v>
      </c>
      <c r="J121" s="89" t="str">
        <f>+IFERROR(AVERAGE(SUM(F113:F116),F121)*J114*VALUE(MID(J113,1,1))/365,"")</f>
        <v/>
      </c>
      <c r="K121" s="47" t="s">
        <v>353</v>
      </c>
      <c r="L121" s="42"/>
      <c r="M121" s="42"/>
      <c r="N121" s="42"/>
      <c r="O121" s="42"/>
      <c r="P121" s="86"/>
      <c r="Q121" s="14"/>
      <c r="R121" s="14"/>
      <c r="S121" s="14"/>
      <c r="T121" s="14"/>
    </row>
    <row r="122" spans="1:20" ht="14.55" customHeight="1" x14ac:dyDescent="0.3">
      <c r="A122">
        <v>122</v>
      </c>
      <c r="B122" s="124" t="s">
        <v>238</v>
      </c>
      <c r="C122" s="124" t="s">
        <v>3348</v>
      </c>
      <c r="D122" s="42"/>
      <c r="E122" s="42"/>
      <c r="F122" s="42"/>
      <c r="G122" s="85"/>
      <c r="H122" s="85"/>
      <c r="I122" s="84" t="s">
        <v>445</v>
      </c>
      <c r="J122" s="92" t="str">
        <f>+IFERROR(J118/J121,"")</f>
        <v/>
      </c>
      <c r="K122" s="47" t="s">
        <v>29</v>
      </c>
      <c r="L122" s="42"/>
      <c r="M122" s="42"/>
      <c r="N122" s="42"/>
      <c r="O122" s="42"/>
      <c r="P122" s="86"/>
      <c r="Q122" s="14"/>
      <c r="R122" s="14"/>
      <c r="S122" s="14"/>
      <c r="T122" s="14"/>
    </row>
    <row r="123" spans="1:20" ht="14.55" customHeight="1" x14ac:dyDescent="0.3">
      <c r="A123">
        <v>123</v>
      </c>
      <c r="B123" s="124" t="s">
        <v>251</v>
      </c>
      <c r="C123" s="124" t="s">
        <v>3342</v>
      </c>
      <c r="D123" s="42"/>
      <c r="E123" s="42"/>
      <c r="F123" s="42"/>
      <c r="G123" s="85"/>
      <c r="H123" s="85"/>
      <c r="I123" s="84" t="s">
        <v>446</v>
      </c>
      <c r="J123" s="89" t="str">
        <f>+IFERROR(J119/(VALUE(MID(J113,1,1))*J114),"")</f>
        <v/>
      </c>
      <c r="K123" s="47" t="s">
        <v>3261</v>
      </c>
      <c r="L123" s="42"/>
      <c r="M123" s="42"/>
      <c r="N123" s="42"/>
      <c r="O123" s="42"/>
      <c r="P123" s="86"/>
      <c r="Q123" s="14"/>
      <c r="R123" s="14"/>
      <c r="S123" s="14"/>
      <c r="T123" s="14"/>
    </row>
    <row r="124" spans="1:20" ht="14.55" customHeight="1" x14ac:dyDescent="0.3">
      <c r="A124">
        <v>124</v>
      </c>
      <c r="B124" s="124" t="s">
        <v>239</v>
      </c>
      <c r="C124" s="124" t="s">
        <v>3344</v>
      </c>
      <c r="D124" s="42"/>
      <c r="E124" s="42"/>
      <c r="F124" s="42"/>
      <c r="G124" s="85"/>
      <c r="H124" s="85"/>
      <c r="I124" s="84" t="s">
        <v>561</v>
      </c>
      <c r="J124" s="123" t="str">
        <f>+IFERROR(E120/J120,"")</f>
        <v/>
      </c>
      <c r="K124" s="47" t="s">
        <v>29</v>
      </c>
      <c r="L124" s="42"/>
      <c r="M124" s="42"/>
      <c r="N124" s="42"/>
      <c r="O124" s="42"/>
      <c r="P124" s="86"/>
      <c r="Q124" s="14"/>
      <c r="R124" s="14"/>
      <c r="S124" s="14"/>
      <c r="T124" s="14"/>
    </row>
    <row r="125" spans="1:20" ht="36.75" customHeight="1" x14ac:dyDescent="0.3">
      <c r="A125">
        <v>125</v>
      </c>
      <c r="B125" s="124" t="s">
        <v>249</v>
      </c>
      <c r="C125" s="124" t="s">
        <v>3347</v>
      </c>
      <c r="D125" s="210" t="s">
        <v>450</v>
      </c>
      <c r="E125" s="210"/>
      <c r="F125" s="210"/>
      <c r="G125" s="210"/>
      <c r="H125" s="210"/>
      <c r="I125" s="210"/>
      <c r="J125" s="210"/>
      <c r="K125" s="210"/>
      <c r="L125" s="210"/>
      <c r="M125" s="210"/>
      <c r="N125" s="210"/>
      <c r="O125" s="210"/>
      <c r="P125" s="211"/>
      <c r="Q125" s="14"/>
      <c r="R125" s="14"/>
      <c r="S125" s="14"/>
      <c r="T125" s="14"/>
    </row>
    <row r="126" spans="1:20" ht="14.55" customHeight="1" x14ac:dyDescent="0.3">
      <c r="A126">
        <v>126</v>
      </c>
      <c r="B126" s="124" t="s">
        <v>250</v>
      </c>
      <c r="C126" s="124" t="s">
        <v>3343</v>
      </c>
      <c r="D126" s="42"/>
      <c r="E126" s="42"/>
      <c r="F126" s="42"/>
      <c r="G126" s="85"/>
      <c r="H126" s="85"/>
      <c r="I126" s="84"/>
      <c r="J126" s="85"/>
      <c r="K126" s="47"/>
      <c r="L126" s="42"/>
      <c r="M126" s="42"/>
      <c r="N126" s="42"/>
      <c r="O126" s="42"/>
      <c r="P126" s="86"/>
      <c r="Q126" s="14"/>
      <c r="R126" s="14"/>
      <c r="S126" s="14"/>
      <c r="T126" s="14"/>
    </row>
    <row r="127" spans="1:20" ht="15.6" x14ac:dyDescent="0.3">
      <c r="A127">
        <v>127</v>
      </c>
      <c r="B127" s="124" t="s">
        <v>240</v>
      </c>
      <c r="C127" s="124" t="s">
        <v>3345</v>
      </c>
      <c r="D127" s="81"/>
      <c r="E127" s="87" t="s">
        <v>396</v>
      </c>
      <c r="F127" s="87" t="s">
        <v>21</v>
      </c>
      <c r="G127" s="87" t="s">
        <v>397</v>
      </c>
      <c r="H127" s="85"/>
      <c r="I127" s="42" t="s">
        <v>434</v>
      </c>
      <c r="J127" s="16"/>
      <c r="K127" s="42"/>
      <c r="L127" s="42"/>
      <c r="M127" s="42"/>
      <c r="N127" s="42"/>
      <c r="O127" s="42"/>
      <c r="P127" s="86"/>
      <c r="Q127" s="14"/>
      <c r="R127" s="14"/>
      <c r="S127" s="14"/>
      <c r="T127" s="14"/>
    </row>
    <row r="128" spans="1:20" ht="15.6" x14ac:dyDescent="0.3">
      <c r="A128">
        <v>128</v>
      </c>
      <c r="B128" s="124" t="s">
        <v>245</v>
      </c>
      <c r="C128" s="124" t="s">
        <v>3353</v>
      </c>
      <c r="D128" s="87" t="s">
        <v>352</v>
      </c>
      <c r="E128" s="17"/>
      <c r="F128" s="17"/>
      <c r="G128" s="93" t="str">
        <f>+IFERROR(F128/E128,"0")</f>
        <v>0</v>
      </c>
      <c r="I128" s="42" t="s">
        <v>469</v>
      </c>
      <c r="J128" s="16"/>
      <c r="M128" s="42"/>
      <c r="N128" s="42"/>
      <c r="O128" s="42"/>
      <c r="P128" s="86"/>
      <c r="Q128" s="14"/>
      <c r="R128" s="14"/>
      <c r="S128" s="14"/>
      <c r="T128" s="14"/>
    </row>
    <row r="129" spans="1:20" ht="15.6" x14ac:dyDescent="0.3">
      <c r="A129">
        <v>129</v>
      </c>
      <c r="B129" s="42"/>
      <c r="C129" s="42"/>
      <c r="D129" s="87" t="s">
        <v>443</v>
      </c>
      <c r="E129" s="17"/>
      <c r="F129" s="17"/>
      <c r="G129" s="93" t="str">
        <f>+IFERROR(F129/E129,"0")</f>
        <v>0</v>
      </c>
      <c r="I129" s="42" t="s">
        <v>465</v>
      </c>
      <c r="J129" s="16"/>
      <c r="K129" s="47" t="s">
        <v>466</v>
      </c>
      <c r="L129" s="47"/>
      <c r="M129" s="42"/>
      <c r="N129" s="42"/>
      <c r="O129" s="42"/>
      <c r="P129" s="86"/>
      <c r="Q129" s="14"/>
      <c r="R129" s="14"/>
      <c r="S129" s="14"/>
      <c r="T129" s="14"/>
    </row>
    <row r="130" spans="1:20" ht="15.6" x14ac:dyDescent="0.3">
      <c r="A130">
        <v>130</v>
      </c>
      <c r="B130" s="42"/>
      <c r="C130" s="42"/>
      <c r="D130" s="87" t="s">
        <v>444</v>
      </c>
      <c r="E130" s="17"/>
      <c r="F130" s="17"/>
      <c r="G130" s="93" t="str">
        <f>+IFERROR(F130/E130,"0")</f>
        <v>0</v>
      </c>
      <c r="H130" s="42"/>
      <c r="I130" s="42" t="s">
        <v>458</v>
      </c>
      <c r="J130" s="146"/>
      <c r="K130" s="47" t="s">
        <v>65</v>
      </c>
      <c r="L130" s="42"/>
      <c r="M130" s="42"/>
      <c r="N130" s="42"/>
      <c r="O130" s="42"/>
      <c r="P130" s="86"/>
      <c r="Q130" s="14"/>
      <c r="R130" s="14"/>
      <c r="S130" s="14"/>
      <c r="T130" s="14"/>
    </row>
    <row r="131" spans="1:20" ht="14.55" customHeight="1" x14ac:dyDescent="0.3">
      <c r="A131">
        <v>131</v>
      </c>
      <c r="B131" s="42"/>
      <c r="C131" s="42"/>
      <c r="D131" s="41" t="s">
        <v>417</v>
      </c>
      <c r="E131" s="198" t="s">
        <v>453</v>
      </c>
      <c r="F131" s="199"/>
      <c r="G131" s="42"/>
      <c r="H131" s="198" t="s">
        <v>564</v>
      </c>
      <c r="I131" s="199"/>
      <c r="J131" s="42"/>
      <c r="K131" s="81"/>
      <c r="L131" s="81"/>
      <c r="M131" s="42"/>
      <c r="N131" s="42"/>
      <c r="O131" s="42"/>
      <c r="P131" s="86"/>
      <c r="Q131" s="14"/>
      <c r="R131" s="14"/>
      <c r="S131" s="14"/>
      <c r="T131" s="14"/>
    </row>
    <row r="132" spans="1:20" ht="14.55" customHeight="1" x14ac:dyDescent="0.3">
      <c r="A132">
        <v>132</v>
      </c>
      <c r="B132" s="42"/>
      <c r="C132" s="42"/>
      <c r="D132" s="200"/>
      <c r="E132" s="200" t="s">
        <v>377</v>
      </c>
      <c r="F132" s="204" t="s">
        <v>378</v>
      </c>
      <c r="G132" s="187" t="s">
        <v>376</v>
      </c>
      <c r="H132" s="187" t="s">
        <v>374</v>
      </c>
      <c r="I132" s="187" t="s">
        <v>375</v>
      </c>
      <c r="J132" s="247" t="s">
        <v>354</v>
      </c>
      <c r="K132" s="187" t="s">
        <v>372</v>
      </c>
      <c r="L132" s="187" t="s">
        <v>373</v>
      </c>
      <c r="M132" s="186" t="s">
        <v>355</v>
      </c>
      <c r="N132" s="187"/>
      <c r="O132" s="187" t="s">
        <v>360</v>
      </c>
      <c r="P132" s="86"/>
      <c r="Q132" s="14"/>
      <c r="R132" s="14"/>
      <c r="S132" s="14"/>
      <c r="T132" s="14"/>
    </row>
    <row r="133" spans="1:20" ht="14.55" customHeight="1" thickBot="1" x14ac:dyDescent="0.35">
      <c r="A133">
        <v>133</v>
      </c>
      <c r="B133" s="42"/>
      <c r="C133" s="42"/>
      <c r="D133" s="201"/>
      <c r="E133" s="201"/>
      <c r="F133" s="205"/>
      <c r="G133" s="187"/>
      <c r="H133" s="187"/>
      <c r="I133" s="187"/>
      <c r="J133" s="247"/>
      <c r="K133" s="187"/>
      <c r="L133" s="187"/>
      <c r="M133" s="186"/>
      <c r="N133" s="187"/>
      <c r="O133" s="187"/>
      <c r="P133" s="86"/>
      <c r="Q133" s="14"/>
      <c r="R133" s="14"/>
      <c r="S133" s="14"/>
      <c r="T133" s="14"/>
    </row>
    <row r="134" spans="1:20" ht="14.55" customHeight="1" x14ac:dyDescent="0.3">
      <c r="A134">
        <v>134</v>
      </c>
      <c r="B134" s="94"/>
      <c r="C134" s="192" t="s">
        <v>429</v>
      </c>
      <c r="D134" s="136">
        <v>44743</v>
      </c>
      <c r="E134" s="18"/>
      <c r="F134" s="18"/>
      <c r="G134" s="95" t="str">
        <f>IFERROR(F134/E134,"")</f>
        <v/>
      </c>
      <c r="H134" s="18"/>
      <c r="I134" s="18"/>
      <c r="J134" s="95" t="str">
        <f>IFERROR(I134/H134,"")</f>
        <v/>
      </c>
      <c r="K134" s="96">
        <f>+E128+E134-H134</f>
        <v>0</v>
      </c>
      <c r="L134" s="96">
        <f>+F128+F134-I134</f>
        <v>0</v>
      </c>
      <c r="M134" s="190"/>
      <c r="N134" s="212"/>
      <c r="O134" s="96" t="str">
        <f>+IFERROR(K134*30.5*$J$154,"")</f>
        <v/>
      </c>
      <c r="P134" s="97" t="str">
        <f>+IFERROR(O134/K134/30.5,"")</f>
        <v/>
      </c>
      <c r="Q134" s="14"/>
      <c r="R134" s="14"/>
      <c r="S134" s="14"/>
      <c r="T134" s="14"/>
    </row>
    <row r="135" spans="1:20" ht="14.55" customHeight="1" x14ac:dyDescent="0.3">
      <c r="A135">
        <v>135</v>
      </c>
      <c r="B135" s="94"/>
      <c r="C135" s="192"/>
      <c r="D135" s="136">
        <v>44044</v>
      </c>
      <c r="E135" s="19"/>
      <c r="F135" s="19"/>
      <c r="G135" s="95" t="str">
        <f t="shared" ref="G135:G145" si="8">IFERROR(F135/E135,"")</f>
        <v/>
      </c>
      <c r="H135" s="19"/>
      <c r="I135" s="18"/>
      <c r="J135" s="95" t="str">
        <f t="shared" ref="J135:J145" si="9">IFERROR(I135/H135,"")</f>
        <v/>
      </c>
      <c r="K135" s="88">
        <f>+K134+E135-H135</f>
        <v>0</v>
      </c>
      <c r="L135" s="88" t="str">
        <f>IFERROR(L134+F135-I135+O134,"")</f>
        <v/>
      </c>
      <c r="M135" s="190"/>
      <c r="N135" s="212"/>
      <c r="O135" s="88" t="str">
        <f>+IFERROR(K135*30.5*$J$154,"")</f>
        <v/>
      </c>
      <c r="P135" s="97" t="str">
        <f t="shared" ref="P135:P145" si="10">+IFERROR(O135/K135/30.5,"")</f>
        <v/>
      </c>
      <c r="Q135" s="14"/>
      <c r="R135" s="14"/>
      <c r="S135" s="14"/>
      <c r="T135" s="14"/>
    </row>
    <row r="136" spans="1:20" ht="14.55" customHeight="1" x14ac:dyDescent="0.3">
      <c r="A136">
        <v>136</v>
      </c>
      <c r="B136" s="94"/>
      <c r="C136" s="192"/>
      <c r="D136" s="136">
        <v>44075</v>
      </c>
      <c r="E136" s="18"/>
      <c r="F136" s="18"/>
      <c r="G136" s="95" t="str">
        <f t="shared" si="8"/>
        <v/>
      </c>
      <c r="H136" s="18"/>
      <c r="I136" s="18"/>
      <c r="J136" s="95" t="str">
        <f t="shared" si="9"/>
        <v/>
      </c>
      <c r="K136" s="88">
        <f t="shared" ref="K136:K145" si="11">+K135+E136-H136</f>
        <v>0</v>
      </c>
      <c r="L136" s="88" t="str">
        <f t="shared" ref="L136:L145" si="12">IFERROR(L135+F136-I136+O135,"")</f>
        <v/>
      </c>
      <c r="M136" s="190"/>
      <c r="N136" s="212"/>
      <c r="O136" s="88" t="str">
        <f t="shared" ref="O136:O145" si="13">+IFERROR(K136*30.5*$J$154,"")</f>
        <v/>
      </c>
      <c r="P136" s="97" t="str">
        <f t="shared" si="10"/>
        <v/>
      </c>
      <c r="Q136" s="14"/>
      <c r="R136" s="14"/>
      <c r="S136" s="14"/>
      <c r="T136" s="14"/>
    </row>
    <row r="137" spans="1:20" ht="14.55" customHeight="1" x14ac:dyDescent="0.3">
      <c r="A137">
        <v>137</v>
      </c>
      <c r="B137" s="94"/>
      <c r="C137" s="192"/>
      <c r="D137" s="136">
        <v>44105</v>
      </c>
      <c r="E137" s="18"/>
      <c r="F137" s="18"/>
      <c r="G137" s="95" t="str">
        <f t="shared" si="8"/>
        <v/>
      </c>
      <c r="H137" s="18"/>
      <c r="I137" s="18"/>
      <c r="J137" s="95" t="str">
        <f t="shared" si="9"/>
        <v/>
      </c>
      <c r="K137" s="88">
        <f t="shared" si="11"/>
        <v>0</v>
      </c>
      <c r="L137" s="88" t="str">
        <f t="shared" si="12"/>
        <v/>
      </c>
      <c r="M137" s="190"/>
      <c r="N137" s="212"/>
      <c r="O137" s="88" t="str">
        <f t="shared" si="13"/>
        <v/>
      </c>
      <c r="P137" s="97" t="str">
        <f t="shared" si="10"/>
        <v/>
      </c>
      <c r="Q137" s="14"/>
      <c r="R137" s="14"/>
      <c r="S137" s="14"/>
      <c r="T137" s="14"/>
    </row>
    <row r="138" spans="1:20" ht="14.55" customHeight="1" x14ac:dyDescent="0.3">
      <c r="A138">
        <v>138</v>
      </c>
      <c r="B138" s="94"/>
      <c r="C138" s="192"/>
      <c r="D138" s="136">
        <v>44136</v>
      </c>
      <c r="E138" s="18"/>
      <c r="F138" s="18"/>
      <c r="G138" s="95" t="str">
        <f t="shared" si="8"/>
        <v/>
      </c>
      <c r="H138" s="18"/>
      <c r="I138" s="18"/>
      <c r="J138" s="95" t="str">
        <f t="shared" si="9"/>
        <v/>
      </c>
      <c r="K138" s="88">
        <f t="shared" si="11"/>
        <v>0</v>
      </c>
      <c r="L138" s="88" t="str">
        <f t="shared" si="12"/>
        <v/>
      </c>
      <c r="M138" s="190"/>
      <c r="N138" s="212"/>
      <c r="O138" s="88" t="str">
        <f t="shared" si="13"/>
        <v/>
      </c>
      <c r="P138" s="97" t="str">
        <f t="shared" si="10"/>
        <v/>
      </c>
      <c r="Q138" s="14"/>
      <c r="R138" s="14"/>
      <c r="S138" s="14"/>
      <c r="T138" s="14"/>
    </row>
    <row r="139" spans="1:20" ht="14.55" customHeight="1" x14ac:dyDescent="0.3">
      <c r="A139">
        <v>139</v>
      </c>
      <c r="B139" s="94"/>
      <c r="C139" s="192"/>
      <c r="D139" s="136">
        <v>44166</v>
      </c>
      <c r="E139" s="18"/>
      <c r="F139" s="18"/>
      <c r="G139" s="95" t="str">
        <f t="shared" si="8"/>
        <v/>
      </c>
      <c r="H139" s="18"/>
      <c r="I139" s="18"/>
      <c r="J139" s="95" t="str">
        <f t="shared" si="9"/>
        <v/>
      </c>
      <c r="K139" s="88">
        <f t="shared" si="11"/>
        <v>0</v>
      </c>
      <c r="L139" s="88" t="str">
        <f t="shared" si="12"/>
        <v/>
      </c>
      <c r="M139" s="190"/>
      <c r="N139" s="212"/>
      <c r="O139" s="88" t="str">
        <f t="shared" si="13"/>
        <v/>
      </c>
      <c r="P139" s="97" t="str">
        <f t="shared" si="10"/>
        <v/>
      </c>
      <c r="Q139" s="14"/>
      <c r="R139" s="14"/>
      <c r="S139" s="14"/>
      <c r="T139" s="14"/>
    </row>
    <row r="140" spans="1:20" ht="14.55" customHeight="1" x14ac:dyDescent="0.3">
      <c r="A140">
        <v>140</v>
      </c>
      <c r="B140" s="94"/>
      <c r="C140" s="192"/>
      <c r="D140" s="136">
        <v>44197</v>
      </c>
      <c r="E140" s="18"/>
      <c r="F140" s="18"/>
      <c r="G140" s="95" t="str">
        <f t="shared" si="8"/>
        <v/>
      </c>
      <c r="H140" s="18"/>
      <c r="I140" s="18"/>
      <c r="J140" s="95" t="str">
        <f t="shared" si="9"/>
        <v/>
      </c>
      <c r="K140" s="88">
        <f t="shared" si="11"/>
        <v>0</v>
      </c>
      <c r="L140" s="88" t="str">
        <f t="shared" si="12"/>
        <v/>
      </c>
      <c r="M140" s="190"/>
      <c r="N140" s="212"/>
      <c r="O140" s="88" t="str">
        <f t="shared" si="13"/>
        <v/>
      </c>
      <c r="P140" s="97" t="str">
        <f t="shared" si="10"/>
        <v/>
      </c>
      <c r="Q140" s="14"/>
      <c r="R140" s="14"/>
      <c r="S140" s="14"/>
      <c r="T140" s="14"/>
    </row>
    <row r="141" spans="1:20" ht="14.55" customHeight="1" x14ac:dyDescent="0.3">
      <c r="A141">
        <v>141</v>
      </c>
      <c r="B141" s="94"/>
      <c r="C141" s="192"/>
      <c r="D141" s="136">
        <v>44228</v>
      </c>
      <c r="E141" s="18"/>
      <c r="F141" s="18"/>
      <c r="G141" s="95" t="str">
        <f t="shared" si="8"/>
        <v/>
      </c>
      <c r="H141" s="18"/>
      <c r="I141" s="18"/>
      <c r="J141" s="95" t="str">
        <f t="shared" si="9"/>
        <v/>
      </c>
      <c r="K141" s="88">
        <f t="shared" si="11"/>
        <v>0</v>
      </c>
      <c r="L141" s="88" t="str">
        <f t="shared" si="12"/>
        <v/>
      </c>
      <c r="M141" s="190"/>
      <c r="N141" s="212"/>
      <c r="O141" s="88" t="str">
        <f t="shared" si="13"/>
        <v/>
      </c>
      <c r="P141" s="97" t="str">
        <f t="shared" si="10"/>
        <v/>
      </c>
      <c r="Q141" s="14"/>
      <c r="R141" s="14"/>
      <c r="S141" s="14"/>
      <c r="T141" s="14"/>
    </row>
    <row r="142" spans="1:20" ht="14.55" customHeight="1" x14ac:dyDescent="0.3">
      <c r="A142">
        <v>142</v>
      </c>
      <c r="B142" s="94"/>
      <c r="C142" s="192"/>
      <c r="D142" s="136">
        <v>44256</v>
      </c>
      <c r="E142" s="18"/>
      <c r="F142" s="18"/>
      <c r="G142" s="95" t="str">
        <f t="shared" si="8"/>
        <v/>
      </c>
      <c r="H142" s="18"/>
      <c r="I142" s="18"/>
      <c r="J142" s="95" t="str">
        <f t="shared" si="9"/>
        <v/>
      </c>
      <c r="K142" s="88">
        <f t="shared" si="11"/>
        <v>0</v>
      </c>
      <c r="L142" s="88" t="str">
        <f t="shared" si="12"/>
        <v/>
      </c>
      <c r="M142" s="190"/>
      <c r="N142" s="212"/>
      <c r="O142" s="88" t="str">
        <f t="shared" si="13"/>
        <v/>
      </c>
      <c r="P142" s="97" t="str">
        <f t="shared" si="10"/>
        <v/>
      </c>
      <c r="Q142" s="14"/>
      <c r="R142" s="14"/>
      <c r="S142" s="14"/>
      <c r="T142" s="14"/>
    </row>
    <row r="143" spans="1:20" ht="14.55" customHeight="1" x14ac:dyDescent="0.3">
      <c r="A143">
        <v>143</v>
      </c>
      <c r="B143" s="42"/>
      <c r="C143" s="192"/>
      <c r="D143" s="136">
        <v>44287</v>
      </c>
      <c r="E143" s="18"/>
      <c r="F143" s="18"/>
      <c r="G143" s="95" t="str">
        <f t="shared" si="8"/>
        <v/>
      </c>
      <c r="H143" s="18"/>
      <c r="I143" s="18"/>
      <c r="J143" s="95" t="str">
        <f t="shared" si="9"/>
        <v/>
      </c>
      <c r="K143" s="88">
        <f t="shared" si="11"/>
        <v>0</v>
      </c>
      <c r="L143" s="88" t="str">
        <f t="shared" si="12"/>
        <v/>
      </c>
      <c r="M143" s="190"/>
      <c r="N143" s="212"/>
      <c r="O143" s="88" t="str">
        <f t="shared" si="13"/>
        <v/>
      </c>
      <c r="P143" s="97" t="str">
        <f t="shared" si="10"/>
        <v/>
      </c>
      <c r="Q143" s="14"/>
      <c r="R143" s="14"/>
      <c r="S143" s="14"/>
      <c r="T143" s="14"/>
    </row>
    <row r="144" spans="1:20" ht="14.55" customHeight="1" x14ac:dyDescent="0.3">
      <c r="A144">
        <v>144</v>
      </c>
      <c r="B144" s="42"/>
      <c r="C144" s="192"/>
      <c r="D144" s="136">
        <v>43952</v>
      </c>
      <c r="E144" s="18"/>
      <c r="F144" s="18"/>
      <c r="G144" s="95" t="str">
        <f t="shared" si="8"/>
        <v/>
      </c>
      <c r="H144" s="18"/>
      <c r="I144" s="18"/>
      <c r="J144" s="95" t="str">
        <f t="shared" si="9"/>
        <v/>
      </c>
      <c r="K144" s="88">
        <f t="shared" si="11"/>
        <v>0</v>
      </c>
      <c r="L144" s="88" t="str">
        <f t="shared" si="12"/>
        <v/>
      </c>
      <c r="M144" s="190"/>
      <c r="N144" s="212"/>
      <c r="O144" s="88" t="str">
        <f t="shared" si="13"/>
        <v/>
      </c>
      <c r="P144" s="97" t="str">
        <f t="shared" si="10"/>
        <v/>
      </c>
      <c r="Q144" s="14"/>
      <c r="R144" s="14"/>
      <c r="S144" s="14"/>
      <c r="T144" s="14"/>
    </row>
    <row r="145" spans="1:20" ht="14.55" customHeight="1" x14ac:dyDescent="0.3">
      <c r="A145">
        <v>145</v>
      </c>
      <c r="B145" s="42"/>
      <c r="C145" s="192"/>
      <c r="D145" s="136">
        <v>44348</v>
      </c>
      <c r="E145" s="20"/>
      <c r="F145" s="20"/>
      <c r="G145" s="95" t="str">
        <f t="shared" si="8"/>
        <v/>
      </c>
      <c r="H145" s="20"/>
      <c r="I145" s="20"/>
      <c r="J145" s="95" t="str">
        <f t="shared" si="9"/>
        <v/>
      </c>
      <c r="K145" s="88">
        <f t="shared" si="11"/>
        <v>0</v>
      </c>
      <c r="L145" s="88" t="str">
        <f t="shared" si="12"/>
        <v/>
      </c>
      <c r="M145" s="190"/>
      <c r="N145" s="212"/>
      <c r="O145" s="88" t="str">
        <f t="shared" si="13"/>
        <v/>
      </c>
      <c r="P145" s="97" t="str">
        <f t="shared" si="10"/>
        <v/>
      </c>
      <c r="Q145" s="14"/>
      <c r="R145" s="14"/>
      <c r="S145" s="14"/>
      <c r="T145" s="14"/>
    </row>
    <row r="146" spans="1:20" ht="14.55" customHeight="1" x14ac:dyDescent="0.3">
      <c r="A146">
        <v>146</v>
      </c>
      <c r="B146" s="42"/>
      <c r="C146" s="42"/>
      <c r="D146" s="98" t="s">
        <v>356</v>
      </c>
      <c r="E146" s="93">
        <f>SUM(E134:E145)</f>
        <v>0</v>
      </c>
      <c r="F146" s="93">
        <f>SUM(F134:F145)</f>
        <v>0</v>
      </c>
      <c r="G146" s="99" t="str">
        <f>+IFERROR(AVERAGEIF(G134:G145,"&gt;0",G134:G145),"")</f>
        <v/>
      </c>
      <c r="H146" s="93">
        <f>SUM(H134:H145)</f>
        <v>0</v>
      </c>
      <c r="I146" s="93">
        <f>SUM(I134:I145)</f>
        <v>0</v>
      </c>
      <c r="J146" s="100" t="str">
        <f>IFERROR(AVERAGEIF(J134:J145,"&gt;0",J134:J145),"")</f>
        <v/>
      </c>
      <c r="K146" s="99">
        <f>AVERAGE(K134:K145)</f>
        <v>0</v>
      </c>
      <c r="L146" s="101">
        <f>AVERAGE(L134:L145)</f>
        <v>0</v>
      </c>
      <c r="M146" s="193">
        <f>IFERROR(AVERAGEIF(M134:N145,"&lt;&gt;0",M134:N145),0)</f>
        <v>0</v>
      </c>
      <c r="N146" s="194"/>
      <c r="O146" s="99">
        <f>IFERROR(SUM(O134:O145),"")</f>
        <v>0</v>
      </c>
      <c r="P146" s="86"/>
      <c r="Q146" s="14"/>
      <c r="R146" s="14"/>
      <c r="S146" s="14"/>
      <c r="T146" s="14"/>
    </row>
    <row r="147" spans="1:20" ht="45" customHeight="1" x14ac:dyDescent="0.3">
      <c r="A147">
        <v>147</v>
      </c>
      <c r="B147" s="42"/>
      <c r="C147" s="42"/>
      <c r="D147" s="102">
        <v>44013</v>
      </c>
      <c r="E147" s="103" t="s">
        <v>358</v>
      </c>
      <c r="F147" s="103" t="s">
        <v>359</v>
      </c>
      <c r="G147" s="103" t="s">
        <v>386</v>
      </c>
      <c r="H147" s="104" t="s">
        <v>369</v>
      </c>
      <c r="I147" s="104" t="s">
        <v>370</v>
      </c>
      <c r="J147" s="103" t="s">
        <v>387</v>
      </c>
      <c r="K147" s="103" t="s">
        <v>362</v>
      </c>
      <c r="L147" s="103" t="s">
        <v>361</v>
      </c>
      <c r="M147" s="103"/>
      <c r="N147" s="104" t="s">
        <v>371</v>
      </c>
      <c r="O147" s="103" t="s">
        <v>363</v>
      </c>
      <c r="P147" s="86"/>
      <c r="Q147" s="14"/>
      <c r="R147" s="14"/>
      <c r="S147" s="14"/>
      <c r="T147" s="14"/>
    </row>
    <row r="148" spans="1:20" ht="15" customHeight="1" x14ac:dyDescent="0.3">
      <c r="A148">
        <v>148</v>
      </c>
      <c r="B148" s="42"/>
      <c r="C148" s="42"/>
      <c r="D148" s="102"/>
      <c r="E148" s="103"/>
      <c r="F148" s="103"/>
      <c r="G148" s="103"/>
      <c r="H148" s="105"/>
      <c r="I148" s="105"/>
      <c r="J148" s="103"/>
      <c r="K148" s="103"/>
      <c r="L148" s="103"/>
      <c r="M148" s="103"/>
      <c r="N148" s="105"/>
      <c r="O148" s="103"/>
      <c r="P148" s="86"/>
      <c r="Q148" s="14"/>
      <c r="R148" s="14"/>
      <c r="S148" s="14"/>
      <c r="T148" s="14"/>
    </row>
    <row r="149" spans="1:20" ht="15" customHeight="1" x14ac:dyDescent="0.3">
      <c r="A149">
        <v>149</v>
      </c>
      <c r="B149" s="42"/>
      <c r="C149" s="42"/>
      <c r="D149" s="102"/>
      <c r="E149" s="103"/>
      <c r="F149" s="103"/>
      <c r="G149" s="103"/>
      <c r="H149" s="105"/>
      <c r="I149" s="42" t="s">
        <v>143</v>
      </c>
      <c r="J149" s="89">
        <f>I146-F146-F129+F130-F128</f>
        <v>0</v>
      </c>
      <c r="K149" s="47" t="s">
        <v>353</v>
      </c>
      <c r="L149" s="103"/>
      <c r="M149" s="103"/>
      <c r="N149" s="105"/>
      <c r="O149" s="103"/>
      <c r="P149" s="86"/>
      <c r="Q149" s="14"/>
      <c r="R149" s="14"/>
      <c r="S149" s="14"/>
      <c r="T149" s="14"/>
    </row>
    <row r="150" spans="1:20" ht="15" customHeight="1" x14ac:dyDescent="0.3">
      <c r="A150">
        <v>150</v>
      </c>
      <c r="B150" s="42"/>
      <c r="C150" s="42"/>
      <c r="D150" s="102"/>
      <c r="E150" s="103"/>
      <c r="F150" s="103"/>
      <c r="G150" s="103"/>
      <c r="H150" s="105"/>
      <c r="I150" s="42" t="s">
        <v>447</v>
      </c>
      <c r="J150" s="89" t="str">
        <f>+IFERROR((J149/K146)/J155,"")</f>
        <v/>
      </c>
      <c r="K150" s="47" t="s">
        <v>449</v>
      </c>
      <c r="L150" s="103"/>
      <c r="M150" s="103"/>
      <c r="N150" s="105"/>
      <c r="O150" s="103"/>
      <c r="P150" s="86"/>
      <c r="Q150" s="14"/>
      <c r="R150" s="14"/>
      <c r="S150" s="14"/>
      <c r="T150" s="14"/>
    </row>
    <row r="151" spans="1:20" ht="15" customHeight="1" x14ac:dyDescent="0.3">
      <c r="A151">
        <v>151</v>
      </c>
      <c r="B151" s="42"/>
      <c r="C151" s="42"/>
      <c r="D151" s="102"/>
      <c r="E151" s="103"/>
      <c r="F151" s="103"/>
      <c r="G151" s="103"/>
      <c r="H151" s="138" t="str">
        <f>IFERROR((J150/(J154*30.5))/(J155),"")</f>
        <v/>
      </c>
      <c r="I151" s="84" t="s">
        <v>261</v>
      </c>
      <c r="J151" s="91">
        <f>+K146</f>
        <v>0</v>
      </c>
      <c r="K151" s="47" t="s">
        <v>448</v>
      </c>
      <c r="L151" s="103"/>
      <c r="M151" s="103"/>
      <c r="N151" s="105"/>
      <c r="O151" s="103"/>
      <c r="P151" s="86"/>
      <c r="Q151" s="14"/>
      <c r="R151" s="14"/>
      <c r="S151" s="14"/>
      <c r="T151" s="14"/>
    </row>
    <row r="152" spans="1:20" ht="15" customHeight="1" x14ac:dyDescent="0.3">
      <c r="A152">
        <v>152</v>
      </c>
      <c r="B152" s="42"/>
      <c r="C152" s="42"/>
      <c r="D152" s="102"/>
      <c r="E152" s="103"/>
      <c r="F152" s="103"/>
      <c r="G152" s="103"/>
      <c r="H152" s="105"/>
      <c r="I152" s="84" t="s">
        <v>578</v>
      </c>
      <c r="J152" s="89">
        <f>+L146</f>
        <v>0</v>
      </c>
      <c r="K152" s="47" t="s">
        <v>353</v>
      </c>
      <c r="L152" s="106"/>
      <c r="M152" s="103"/>
      <c r="N152" s="105"/>
      <c r="O152" s="103"/>
      <c r="P152" s="86"/>
      <c r="Q152" s="14"/>
      <c r="R152" s="14"/>
      <c r="S152" s="14"/>
      <c r="T152" s="14"/>
    </row>
    <row r="153" spans="1:20" ht="15" customHeight="1" x14ac:dyDescent="0.3">
      <c r="A153">
        <v>153</v>
      </c>
      <c r="B153" s="42"/>
      <c r="C153" s="42"/>
      <c r="D153" s="102"/>
      <c r="E153" s="103"/>
      <c r="F153" s="103"/>
      <c r="G153" s="103"/>
      <c r="H153" s="105"/>
      <c r="I153" s="84" t="s">
        <v>445</v>
      </c>
      <c r="J153" s="92" t="str">
        <f>+IFERROR(J149/J152,"")</f>
        <v/>
      </c>
      <c r="K153" s="47" t="s">
        <v>29</v>
      </c>
      <c r="L153" s="103"/>
      <c r="M153" s="103"/>
      <c r="N153" s="105"/>
      <c r="O153" s="103"/>
      <c r="P153" s="86"/>
      <c r="Q153" s="14"/>
      <c r="R153" s="14"/>
      <c r="S153" s="14"/>
      <c r="T153" s="14"/>
    </row>
    <row r="154" spans="1:20" ht="15" customHeight="1" x14ac:dyDescent="0.3">
      <c r="A154">
        <v>154</v>
      </c>
      <c r="B154" s="42"/>
      <c r="C154" s="42"/>
      <c r="D154" s="102"/>
      <c r="E154" s="103"/>
      <c r="F154" s="103"/>
      <c r="G154" s="103"/>
      <c r="H154" s="105"/>
      <c r="I154" s="84" t="s">
        <v>446</v>
      </c>
      <c r="J154" s="89" t="str">
        <f>+IFERROR(J150/(J130),"")</f>
        <v/>
      </c>
      <c r="K154" s="47" t="s">
        <v>3262</v>
      </c>
      <c r="L154" s="103"/>
      <c r="M154" s="103"/>
      <c r="N154" s="105"/>
      <c r="O154" s="103"/>
      <c r="P154" s="86"/>
      <c r="Q154" s="14"/>
      <c r="R154" s="14"/>
      <c r="S154" s="14"/>
      <c r="T154" s="14"/>
    </row>
    <row r="155" spans="1:20" ht="15" customHeight="1" x14ac:dyDescent="0.3">
      <c r="A155">
        <v>155</v>
      </c>
      <c r="B155" s="42"/>
      <c r="C155" s="42"/>
      <c r="D155" s="102"/>
      <c r="E155" s="103"/>
      <c r="F155" s="103"/>
      <c r="G155" s="103"/>
      <c r="H155" s="105"/>
      <c r="I155" s="105" t="s">
        <v>435</v>
      </c>
      <c r="J155" s="147" t="str">
        <f>IFERROR(H146/K146,"")</f>
        <v/>
      </c>
      <c r="K155" s="103"/>
      <c r="L155" s="103"/>
      <c r="M155" s="103"/>
      <c r="N155" s="105"/>
      <c r="O155" s="103"/>
      <c r="P155" s="86"/>
      <c r="Q155" s="14"/>
      <c r="R155" s="14"/>
      <c r="S155" s="14"/>
      <c r="T155" s="14"/>
    </row>
    <row r="156" spans="1:20" ht="15" customHeight="1" x14ac:dyDescent="0.3">
      <c r="A156">
        <v>156</v>
      </c>
      <c r="B156" s="42"/>
      <c r="C156" s="42"/>
      <c r="D156" s="102"/>
      <c r="E156" s="103"/>
      <c r="F156" s="103"/>
      <c r="G156" s="103"/>
      <c r="H156" s="105"/>
      <c r="I156" s="84" t="s">
        <v>561</v>
      </c>
      <c r="J156" s="123" t="str">
        <f>+IFERROR(E129/J151,"")</f>
        <v/>
      </c>
      <c r="K156" s="47" t="s">
        <v>29</v>
      </c>
      <c r="L156" s="103"/>
      <c r="M156" s="103"/>
      <c r="N156" s="105"/>
      <c r="O156" s="103"/>
      <c r="P156" s="86"/>
      <c r="Q156" s="14"/>
      <c r="R156" s="14"/>
      <c r="S156" s="14"/>
      <c r="T156" s="14"/>
    </row>
    <row r="157" spans="1:20" ht="36.6" customHeight="1" x14ac:dyDescent="0.3">
      <c r="A157">
        <v>157</v>
      </c>
      <c r="B157" s="42"/>
      <c r="C157" s="42"/>
      <c r="D157" s="208" t="s">
        <v>66</v>
      </c>
      <c r="E157" s="208"/>
      <c r="F157" s="208"/>
      <c r="G157" s="208"/>
      <c r="H157" s="208"/>
      <c r="I157" s="208"/>
      <c r="J157" s="208"/>
      <c r="K157" s="208"/>
      <c r="L157" s="208"/>
      <c r="M157" s="208"/>
      <c r="N157" s="208"/>
      <c r="O157" s="208"/>
      <c r="P157" s="209"/>
      <c r="Q157" s="14"/>
      <c r="R157" s="14"/>
      <c r="S157" s="14"/>
      <c r="T157" s="14"/>
    </row>
    <row r="158" spans="1:20" ht="36.6" customHeight="1" x14ac:dyDescent="0.35">
      <c r="A158">
        <v>158</v>
      </c>
      <c r="B158" s="83"/>
      <c r="C158" s="42"/>
      <c r="D158" s="243" t="s">
        <v>471</v>
      </c>
      <c r="E158" s="244"/>
      <c r="F158" s="244"/>
      <c r="G158" s="244"/>
      <c r="H158" s="244"/>
      <c r="I158" s="244"/>
      <c r="J158" s="244"/>
      <c r="K158" s="244"/>
      <c r="L158" s="244"/>
      <c r="M158" s="244"/>
      <c r="N158" s="244"/>
      <c r="O158" s="244"/>
      <c r="P158" s="245"/>
      <c r="T158" s="14"/>
    </row>
    <row r="159" spans="1:20" ht="41.25" customHeight="1" x14ac:dyDescent="0.3">
      <c r="A159">
        <v>159</v>
      </c>
      <c r="B159" s="42"/>
      <c r="C159" s="42"/>
      <c r="D159" s="210" t="s">
        <v>452</v>
      </c>
      <c r="E159" s="210"/>
      <c r="F159" s="210"/>
      <c r="G159" s="210"/>
      <c r="H159" s="210"/>
      <c r="I159" s="210"/>
      <c r="J159" s="210"/>
      <c r="K159" s="210"/>
      <c r="L159" s="210"/>
      <c r="M159" s="210"/>
      <c r="N159" s="210"/>
      <c r="O159" s="210"/>
      <c r="P159" s="211"/>
      <c r="Q159" s="14"/>
      <c r="R159" s="14"/>
      <c r="S159" s="14"/>
    </row>
    <row r="160" spans="1:20" ht="14.55" customHeight="1" x14ac:dyDescent="0.3">
      <c r="A160">
        <v>160</v>
      </c>
      <c r="B160" s="42"/>
      <c r="C160" s="42"/>
      <c r="D160" s="42"/>
      <c r="E160" s="42" t="s">
        <v>433</v>
      </c>
      <c r="F160" s="15"/>
      <c r="G160" s="85" t="s">
        <v>21</v>
      </c>
      <c r="H160" s="42"/>
      <c r="I160" s="42" t="s">
        <v>434</v>
      </c>
      <c r="J160" s="16"/>
      <c r="K160" s="42"/>
      <c r="M160" s="42" t="s">
        <v>467</v>
      </c>
      <c r="N160" s="16"/>
      <c r="O160" s="34" t="s">
        <v>37</v>
      </c>
      <c r="P160" s="86"/>
      <c r="Q160" s="14"/>
      <c r="R160" s="14"/>
      <c r="S160" s="14"/>
    </row>
    <row r="161" spans="1:20" ht="14.55" customHeight="1" x14ac:dyDescent="0.3">
      <c r="A161">
        <v>161</v>
      </c>
      <c r="B161" s="42"/>
      <c r="C161" s="42"/>
      <c r="D161" s="42"/>
      <c r="E161" s="42" t="s">
        <v>22</v>
      </c>
      <c r="F161" s="16"/>
      <c r="G161" s="85" t="s">
        <v>23</v>
      </c>
      <c r="H161" s="42"/>
      <c r="I161" s="42" t="s">
        <v>435</v>
      </c>
      <c r="J161" s="16"/>
      <c r="K161" s="42"/>
      <c r="M161" s="42" t="s">
        <v>468</v>
      </c>
      <c r="N161" s="16"/>
      <c r="O161" s="34" t="s">
        <v>37</v>
      </c>
      <c r="P161" s="86"/>
      <c r="Q161" s="14"/>
      <c r="R161" s="14"/>
      <c r="S161" s="14"/>
    </row>
    <row r="162" spans="1:20" ht="14.55" customHeight="1" x14ac:dyDescent="0.3">
      <c r="A162">
        <v>162</v>
      </c>
      <c r="B162" s="42"/>
      <c r="C162" s="42"/>
      <c r="D162" s="42"/>
      <c r="E162" s="42" t="s">
        <v>24</v>
      </c>
      <c r="F162" s="15"/>
      <c r="G162" s="85" t="s">
        <v>21</v>
      </c>
      <c r="H162" s="85"/>
      <c r="I162" s="84" t="s">
        <v>439</v>
      </c>
      <c r="J162" s="16"/>
      <c r="K162" s="47"/>
      <c r="M162" s="42" t="s">
        <v>469</v>
      </c>
      <c r="N162" s="16"/>
      <c r="P162" s="86"/>
      <c r="Q162" s="14"/>
      <c r="R162" s="14"/>
      <c r="S162" s="14"/>
      <c r="T162" s="14"/>
    </row>
    <row r="163" spans="1:20" x14ac:dyDescent="0.3">
      <c r="A163">
        <v>163</v>
      </c>
      <c r="B163" s="42"/>
      <c r="C163" s="42"/>
      <c r="D163" s="42"/>
      <c r="E163" s="42" t="s">
        <v>541</v>
      </c>
      <c r="F163" s="16"/>
      <c r="G163" s="85" t="s">
        <v>29</v>
      </c>
      <c r="H163" s="85"/>
      <c r="I163" s="84"/>
      <c r="J163" s="84"/>
      <c r="K163" s="47"/>
      <c r="M163" s="42" t="s">
        <v>465</v>
      </c>
      <c r="N163" s="16"/>
      <c r="O163" s="47" t="s">
        <v>466</v>
      </c>
      <c r="P163" s="86"/>
      <c r="Q163" s="14"/>
      <c r="R163" s="14"/>
      <c r="S163" s="14"/>
      <c r="T163" s="14"/>
    </row>
    <row r="164" spans="1:20" x14ac:dyDescent="0.3">
      <c r="A164">
        <v>164</v>
      </c>
      <c r="B164" s="42"/>
      <c r="C164" s="42"/>
      <c r="D164" s="42"/>
      <c r="E164" s="42"/>
      <c r="G164" s="85"/>
      <c r="H164" s="85"/>
      <c r="I164" s="84"/>
      <c r="J164" s="84"/>
      <c r="K164" s="47"/>
      <c r="M164" s="42"/>
      <c r="O164" s="47"/>
      <c r="P164" s="86"/>
      <c r="Q164" s="14"/>
      <c r="R164" s="14"/>
      <c r="S164" s="14"/>
      <c r="T164" s="14"/>
    </row>
    <row r="165" spans="1:20" ht="41.25" customHeight="1" x14ac:dyDescent="0.3">
      <c r="A165">
        <v>165</v>
      </c>
      <c r="B165" s="42"/>
      <c r="C165" s="42"/>
      <c r="D165" s="210" t="s">
        <v>451</v>
      </c>
      <c r="E165" s="210"/>
      <c r="F165" s="210"/>
      <c r="G165" s="210"/>
      <c r="H165" s="210"/>
      <c r="I165" s="210"/>
      <c r="J165" s="210"/>
      <c r="K165" s="210"/>
      <c r="L165" s="210"/>
      <c r="M165" s="210"/>
      <c r="N165" s="210"/>
      <c r="O165" s="210"/>
      <c r="P165" s="211"/>
      <c r="Q165" s="14"/>
      <c r="R165" s="14"/>
      <c r="S165" s="14"/>
      <c r="T165" s="14"/>
    </row>
    <row r="166" spans="1:20" x14ac:dyDescent="0.3">
      <c r="A166">
        <v>166</v>
      </c>
      <c r="B166" s="42"/>
      <c r="C166" s="42"/>
      <c r="D166" s="42"/>
      <c r="E166" s="42"/>
      <c r="F166" s="42"/>
      <c r="G166" s="85"/>
      <c r="H166" s="42"/>
      <c r="I166" s="42"/>
      <c r="J166" s="42"/>
      <c r="K166" s="42"/>
      <c r="L166" s="42"/>
      <c r="M166" s="42"/>
      <c r="N166" s="42"/>
      <c r="O166" s="42"/>
      <c r="P166" s="86"/>
      <c r="Q166" s="14"/>
      <c r="R166" s="14"/>
      <c r="S166" s="14"/>
      <c r="T166" s="14"/>
    </row>
    <row r="167" spans="1:20" ht="15.6" x14ac:dyDescent="0.3">
      <c r="A167">
        <v>167</v>
      </c>
      <c r="B167" s="42"/>
      <c r="C167" s="42"/>
      <c r="D167" s="42"/>
      <c r="E167" s="107" t="s">
        <v>396</v>
      </c>
      <c r="F167" s="108" t="s">
        <v>21</v>
      </c>
      <c r="G167" s="108" t="s">
        <v>37</v>
      </c>
      <c r="H167" s="42"/>
      <c r="I167" s="42" t="s">
        <v>434</v>
      </c>
      <c r="J167" s="16"/>
      <c r="K167" s="42"/>
      <c r="L167" s="42"/>
      <c r="M167" s="42"/>
      <c r="N167" s="124" t="str">
        <f>+IFERROR(AVERAGE(G168,G171,G170),"")</f>
        <v/>
      </c>
      <c r="O167" s="42"/>
      <c r="P167" s="86"/>
      <c r="Q167" s="14"/>
      <c r="R167" s="14"/>
      <c r="S167" s="14"/>
      <c r="T167" s="14"/>
    </row>
    <row r="168" spans="1:20" x14ac:dyDescent="0.3">
      <c r="A168">
        <v>168</v>
      </c>
      <c r="B168" s="42"/>
      <c r="C168" s="42"/>
      <c r="D168" s="42" t="s">
        <v>441</v>
      </c>
      <c r="E168" s="23"/>
      <c r="F168" s="27"/>
      <c r="G168" s="88" t="str">
        <f>IFERROR(F168/E168,"")</f>
        <v/>
      </c>
      <c r="H168" s="42"/>
      <c r="I168" s="42" t="s">
        <v>435</v>
      </c>
      <c r="J168" s="16"/>
      <c r="K168" s="42"/>
      <c r="L168" s="42"/>
      <c r="M168" s="42"/>
      <c r="N168" s="124" t="str">
        <f>+IFERROR(AVERAGE(G174,G173,G176),"")</f>
        <v/>
      </c>
      <c r="O168" s="42"/>
      <c r="P168" s="86"/>
      <c r="Q168" s="14"/>
      <c r="R168" s="14"/>
      <c r="S168" s="14"/>
      <c r="T168" s="14"/>
    </row>
    <row r="169" spans="1:20" x14ac:dyDescent="0.3">
      <c r="A169">
        <v>169</v>
      </c>
      <c r="B169" s="42"/>
      <c r="C169" s="42"/>
      <c r="D169" s="42" t="s">
        <v>440</v>
      </c>
      <c r="E169" s="23"/>
      <c r="F169" s="27"/>
      <c r="G169" s="88" t="str">
        <f t="shared" ref="G169:G176" si="14">IFERROR(F169/E169,"")</f>
        <v/>
      </c>
      <c r="H169" s="85"/>
      <c r="I169" s="84" t="s">
        <v>439</v>
      </c>
      <c r="J169" s="16"/>
      <c r="K169" s="47" t="s">
        <v>65</v>
      </c>
      <c r="L169" s="42"/>
      <c r="M169" s="42"/>
      <c r="N169" s="42"/>
      <c r="O169" s="42"/>
      <c r="P169" s="86"/>
      <c r="Q169" s="14"/>
      <c r="R169" s="14"/>
      <c r="S169" s="14"/>
      <c r="T169" s="14"/>
    </row>
    <row r="170" spans="1:20" ht="14.55" customHeight="1" x14ac:dyDescent="0.3">
      <c r="A170">
        <v>170</v>
      </c>
      <c r="B170" s="42"/>
      <c r="C170" s="42"/>
      <c r="D170" s="42" t="s">
        <v>454</v>
      </c>
      <c r="E170" s="23"/>
      <c r="F170" s="27"/>
      <c r="G170" s="88" t="str">
        <f t="shared" si="14"/>
        <v/>
      </c>
      <c r="I170" s="42" t="s">
        <v>469</v>
      </c>
      <c r="J170" s="16"/>
      <c r="L170" s="47"/>
      <c r="M170" s="42"/>
      <c r="N170" s="42"/>
      <c r="O170" s="42"/>
      <c r="P170" s="86"/>
      <c r="Q170" s="14"/>
      <c r="R170" s="14"/>
      <c r="S170" s="14"/>
      <c r="T170" s="14"/>
    </row>
    <row r="171" spans="1:20" ht="14.55" customHeight="1" x14ac:dyDescent="0.3">
      <c r="A171">
        <v>171</v>
      </c>
      <c r="B171" s="42"/>
      <c r="C171" s="42"/>
      <c r="D171" s="42" t="s">
        <v>457</v>
      </c>
      <c r="E171" s="23"/>
      <c r="F171" s="27"/>
      <c r="G171" s="88" t="str">
        <f t="shared" si="14"/>
        <v/>
      </c>
      <c r="H171" s="85"/>
      <c r="I171" s="42" t="s">
        <v>465</v>
      </c>
      <c r="J171" s="16"/>
      <c r="K171" s="47" t="s">
        <v>466</v>
      </c>
      <c r="L171" s="42"/>
      <c r="M171" s="42"/>
      <c r="N171" s="42"/>
      <c r="O171" s="42"/>
      <c r="P171" s="86"/>
      <c r="Q171" s="14"/>
      <c r="R171" s="14"/>
      <c r="S171" s="14"/>
      <c r="T171" s="14"/>
    </row>
    <row r="172" spans="1:20" x14ac:dyDescent="0.3">
      <c r="A172">
        <v>172</v>
      </c>
      <c r="B172" s="42"/>
      <c r="C172" s="42"/>
      <c r="D172" s="42" t="s">
        <v>442</v>
      </c>
      <c r="E172" s="23"/>
      <c r="F172" s="27"/>
      <c r="G172" s="88" t="str">
        <f t="shared" si="14"/>
        <v/>
      </c>
      <c r="H172" s="85"/>
      <c r="L172" s="42"/>
      <c r="M172" s="42"/>
      <c r="N172" s="42"/>
      <c r="O172" s="42"/>
      <c r="P172" s="86"/>
      <c r="Q172" s="14"/>
      <c r="R172" s="14"/>
      <c r="S172" s="14"/>
      <c r="T172" s="14"/>
    </row>
    <row r="173" spans="1:20" x14ac:dyDescent="0.3">
      <c r="A173">
        <v>173</v>
      </c>
      <c r="B173" s="42"/>
      <c r="C173" s="42"/>
      <c r="D173" s="42" t="s">
        <v>456</v>
      </c>
      <c r="E173" s="23"/>
      <c r="F173" s="27"/>
      <c r="G173" s="88" t="str">
        <f t="shared" si="14"/>
        <v/>
      </c>
      <c r="H173" s="85"/>
      <c r="I173" s="42" t="s">
        <v>143</v>
      </c>
      <c r="J173" s="89" cm="1">
        <f t="array" ref="J173">SUM(F172:F174,-F169:F171)+F176-F168</f>
        <v>0</v>
      </c>
      <c r="K173" s="47" t="s">
        <v>353</v>
      </c>
      <c r="L173" s="42"/>
      <c r="M173" s="42"/>
      <c r="N173" s="42"/>
      <c r="O173" s="42"/>
      <c r="P173" s="86"/>
      <c r="Q173" s="14"/>
      <c r="R173" s="14"/>
      <c r="S173" s="14"/>
      <c r="T173" s="14"/>
    </row>
    <row r="174" spans="1:20" x14ac:dyDescent="0.3">
      <c r="A174">
        <v>174</v>
      </c>
      <c r="B174" s="42"/>
      <c r="C174" s="42"/>
      <c r="D174" s="42" t="s">
        <v>455</v>
      </c>
      <c r="E174" s="23"/>
      <c r="F174" s="27"/>
      <c r="G174" s="88" t="str">
        <f t="shared" si="14"/>
        <v/>
      </c>
      <c r="H174" s="85"/>
      <c r="I174" s="42" t="s">
        <v>447</v>
      </c>
      <c r="J174" s="89" t="str">
        <f>+IFERROR(J173/J175,"")</f>
        <v/>
      </c>
      <c r="K174" s="47" t="s">
        <v>449</v>
      </c>
      <c r="L174" s="90"/>
      <c r="M174" s="42"/>
      <c r="N174" s="42"/>
      <c r="O174" s="42"/>
      <c r="P174" s="86"/>
      <c r="Q174" s="14"/>
      <c r="R174" s="14"/>
      <c r="S174" s="14"/>
      <c r="T174" s="14"/>
    </row>
    <row r="175" spans="1:20" x14ac:dyDescent="0.3">
      <c r="A175">
        <v>175</v>
      </c>
      <c r="B175" s="42"/>
      <c r="C175" s="42"/>
      <c r="D175" s="42" t="s">
        <v>443</v>
      </c>
      <c r="E175" s="23"/>
      <c r="F175" s="27"/>
      <c r="G175" s="88" t="str">
        <f t="shared" si="14"/>
        <v/>
      </c>
      <c r="H175" s="85"/>
      <c r="I175" s="84" t="s">
        <v>261</v>
      </c>
      <c r="J175" s="91">
        <f>AVERAGE(SUM(E168:E171),E176)</f>
        <v>0</v>
      </c>
      <c r="K175" s="47" t="s">
        <v>448</v>
      </c>
      <c r="L175" s="42"/>
      <c r="M175" s="42"/>
      <c r="N175" s="42"/>
      <c r="O175" s="42"/>
      <c r="P175" s="86"/>
      <c r="Q175" s="14"/>
      <c r="R175" s="14"/>
      <c r="S175" s="14"/>
      <c r="T175" s="14"/>
    </row>
    <row r="176" spans="1:20" ht="15" thickBot="1" x14ac:dyDescent="0.35">
      <c r="A176">
        <v>176</v>
      </c>
      <c r="B176" s="42"/>
      <c r="C176" s="42"/>
      <c r="D176" s="42" t="s">
        <v>444</v>
      </c>
      <c r="E176" s="26"/>
      <c r="F176" s="27"/>
      <c r="G176" s="143" t="str">
        <f t="shared" si="14"/>
        <v/>
      </c>
      <c r="H176" s="85"/>
      <c r="I176" s="84" t="s">
        <v>578</v>
      </c>
      <c r="J176" s="89" t="str">
        <f>+IFERROR(AVERAGE(SUM(F168:F171),F176)*J169*VALUE(MID(J168,1,1))/365,"")</f>
        <v/>
      </c>
      <c r="K176" s="47" t="s">
        <v>353</v>
      </c>
      <c r="L176" s="42"/>
      <c r="M176" s="42"/>
      <c r="N176" s="42"/>
      <c r="O176" s="42"/>
      <c r="P176" s="86"/>
      <c r="Q176" s="14"/>
      <c r="R176" s="14"/>
      <c r="S176" s="14"/>
      <c r="T176" s="14"/>
    </row>
    <row r="177" spans="1:20" x14ac:dyDescent="0.3">
      <c r="A177">
        <v>177</v>
      </c>
      <c r="B177" s="42"/>
      <c r="C177" s="42"/>
      <c r="D177" s="42"/>
      <c r="E177" s="42"/>
      <c r="F177" s="42"/>
      <c r="G177" s="85"/>
      <c r="H177" s="85"/>
      <c r="I177" s="84" t="s">
        <v>445</v>
      </c>
      <c r="J177" s="92" t="str">
        <f>+IFERROR(J173/J176,"")</f>
        <v/>
      </c>
      <c r="K177" s="47" t="s">
        <v>29</v>
      </c>
      <c r="L177" s="42"/>
      <c r="M177" s="42"/>
      <c r="N177" s="42"/>
      <c r="O177" s="42"/>
      <c r="P177" s="86"/>
      <c r="Q177" s="14"/>
      <c r="R177" s="14"/>
      <c r="S177" s="14"/>
      <c r="T177" s="14"/>
    </row>
    <row r="178" spans="1:20" x14ac:dyDescent="0.3">
      <c r="A178">
        <v>178</v>
      </c>
      <c r="B178" s="42"/>
      <c r="C178" s="42"/>
      <c r="D178" s="42"/>
      <c r="E178" s="42"/>
      <c r="F178" s="42"/>
      <c r="G178" s="42"/>
      <c r="H178" s="42"/>
      <c r="I178" s="84" t="s">
        <v>446</v>
      </c>
      <c r="J178" s="89" t="str">
        <f>+IFERROR(J174/(VALUE(MID(J168,1,1))*J169),"")</f>
        <v/>
      </c>
      <c r="K178" s="47" t="s">
        <v>3262</v>
      </c>
      <c r="L178" s="42"/>
      <c r="M178" s="42"/>
      <c r="N178" s="42"/>
      <c r="O178" s="42"/>
      <c r="P178" s="86"/>
      <c r="Q178" s="14"/>
      <c r="R178" s="14"/>
      <c r="S178" s="14"/>
      <c r="T178" s="14"/>
    </row>
    <row r="179" spans="1:20" x14ac:dyDescent="0.3">
      <c r="A179">
        <v>179</v>
      </c>
      <c r="B179" s="42"/>
      <c r="C179" s="42"/>
      <c r="D179" s="42"/>
      <c r="E179" s="42"/>
      <c r="F179" s="42"/>
      <c r="G179" s="42"/>
      <c r="H179" s="42"/>
      <c r="I179" s="84" t="s">
        <v>561</v>
      </c>
      <c r="J179" s="123" t="str">
        <f>+IFERROR(E175/J175,"")</f>
        <v/>
      </c>
      <c r="K179" s="47" t="s">
        <v>29</v>
      </c>
      <c r="L179" s="42"/>
      <c r="M179" s="42"/>
      <c r="N179" s="42"/>
      <c r="O179" s="42"/>
      <c r="P179" s="86"/>
      <c r="Q179" s="14"/>
      <c r="R179" s="14"/>
      <c r="S179" s="14"/>
      <c r="T179" s="14"/>
    </row>
    <row r="180" spans="1:20" ht="28.8" x14ac:dyDescent="0.3">
      <c r="A180">
        <v>180</v>
      </c>
      <c r="B180" s="42"/>
      <c r="C180" s="42"/>
      <c r="D180" s="210" t="s">
        <v>450</v>
      </c>
      <c r="E180" s="210"/>
      <c r="F180" s="210"/>
      <c r="G180" s="210"/>
      <c r="H180" s="210"/>
      <c r="I180" s="210"/>
      <c r="J180" s="210"/>
      <c r="K180" s="210"/>
      <c r="L180" s="210"/>
      <c r="M180" s="210"/>
      <c r="N180" s="210"/>
      <c r="O180" s="210"/>
      <c r="P180" s="211"/>
      <c r="Q180" s="14"/>
      <c r="R180" s="14"/>
      <c r="S180" s="14"/>
      <c r="T180" s="14"/>
    </row>
    <row r="181" spans="1:20" x14ac:dyDescent="0.3">
      <c r="A181">
        <v>181</v>
      </c>
      <c r="B181" s="42"/>
      <c r="C181" s="42"/>
      <c r="D181" s="42"/>
      <c r="E181" s="42"/>
      <c r="F181" s="42"/>
      <c r="G181" s="85"/>
      <c r="H181" s="85"/>
      <c r="I181" s="84"/>
      <c r="J181" s="85"/>
      <c r="K181" s="47"/>
      <c r="L181" s="42"/>
      <c r="M181" s="42"/>
      <c r="N181" s="42"/>
      <c r="O181" s="42"/>
      <c r="P181" s="86"/>
      <c r="Q181" s="14"/>
      <c r="R181" s="14"/>
      <c r="S181" s="14"/>
      <c r="T181" s="14"/>
    </row>
    <row r="182" spans="1:20" ht="15.6" x14ac:dyDescent="0.3">
      <c r="A182">
        <v>182</v>
      </c>
      <c r="B182" s="42"/>
      <c r="C182" s="42"/>
      <c r="D182" s="81"/>
      <c r="E182" s="87" t="s">
        <v>396</v>
      </c>
      <c r="F182" s="87" t="s">
        <v>21</v>
      </c>
      <c r="G182" s="87" t="s">
        <v>397</v>
      </c>
      <c r="H182" s="85"/>
      <c r="I182" s="42" t="s">
        <v>434</v>
      </c>
      <c r="J182" s="16"/>
      <c r="K182" s="42"/>
      <c r="L182" s="42"/>
      <c r="M182" s="42"/>
      <c r="N182" s="42"/>
      <c r="O182" s="42"/>
      <c r="P182" s="86"/>
      <c r="Q182" s="14"/>
      <c r="R182" s="14"/>
      <c r="S182" s="14"/>
      <c r="T182" s="14"/>
    </row>
    <row r="183" spans="1:20" ht="15.6" x14ac:dyDescent="0.3">
      <c r="A183">
        <v>183</v>
      </c>
      <c r="B183" s="42"/>
      <c r="C183" s="42"/>
      <c r="D183" s="87" t="s">
        <v>352</v>
      </c>
      <c r="E183" s="17"/>
      <c r="F183" s="17"/>
      <c r="G183" s="93" t="str">
        <f>+IFERROR(F183/E183,"0")</f>
        <v>0</v>
      </c>
      <c r="I183" s="42" t="s">
        <v>469</v>
      </c>
      <c r="J183" s="16"/>
      <c r="L183" s="42"/>
      <c r="M183" s="42"/>
      <c r="N183" s="42"/>
      <c r="O183" s="42"/>
      <c r="P183" s="86"/>
      <c r="Q183" s="14"/>
      <c r="R183" s="14"/>
      <c r="S183" s="14"/>
      <c r="T183" s="14"/>
    </row>
    <row r="184" spans="1:20" ht="15.6" x14ac:dyDescent="0.3">
      <c r="A184">
        <v>184</v>
      </c>
      <c r="B184" s="42"/>
      <c r="C184" s="42"/>
      <c r="D184" s="87" t="s">
        <v>443</v>
      </c>
      <c r="E184" s="17"/>
      <c r="F184" s="17"/>
      <c r="G184" s="93" t="str">
        <f>+IFERROR(F184/E184,"0")</f>
        <v>0</v>
      </c>
      <c r="I184" s="42" t="s">
        <v>465</v>
      </c>
      <c r="J184" s="16"/>
      <c r="K184" s="47" t="s">
        <v>466</v>
      </c>
      <c r="L184" s="47"/>
      <c r="M184" s="42"/>
      <c r="N184" s="42"/>
      <c r="O184" s="42"/>
      <c r="P184" s="86"/>
      <c r="Q184" s="14"/>
      <c r="R184" s="14"/>
      <c r="S184" s="14"/>
      <c r="T184" s="14"/>
    </row>
    <row r="185" spans="1:20" ht="15.6" x14ac:dyDescent="0.3">
      <c r="A185">
        <v>185</v>
      </c>
      <c r="B185" s="42"/>
      <c r="C185" s="42"/>
      <c r="D185" s="87" t="s">
        <v>444</v>
      </c>
      <c r="E185" s="17"/>
      <c r="F185" s="17"/>
      <c r="G185" s="93" t="str">
        <f>+IFERROR(F185/E185,"0")</f>
        <v>0</v>
      </c>
      <c r="H185" s="42"/>
      <c r="I185" s="42" t="s">
        <v>458</v>
      </c>
      <c r="J185" s="146"/>
      <c r="K185" s="47" t="s">
        <v>65</v>
      </c>
      <c r="L185" s="42"/>
      <c r="M185" s="42"/>
      <c r="N185" s="42"/>
      <c r="O185" s="42"/>
      <c r="P185" s="86"/>
      <c r="Q185" s="14"/>
      <c r="R185" s="14"/>
      <c r="S185" s="14"/>
      <c r="T185" s="14"/>
    </row>
    <row r="186" spans="1:20" x14ac:dyDescent="0.3">
      <c r="A186">
        <v>186</v>
      </c>
      <c r="B186" s="42"/>
      <c r="C186" s="42"/>
      <c r="D186" s="41" t="s">
        <v>417</v>
      </c>
      <c r="E186" s="198" t="s">
        <v>453</v>
      </c>
      <c r="F186" s="199"/>
      <c r="G186" s="42"/>
      <c r="H186" s="198" t="s">
        <v>564</v>
      </c>
      <c r="I186" s="199"/>
      <c r="J186" s="42"/>
      <c r="K186" s="81"/>
      <c r="L186" s="81"/>
      <c r="M186" s="42"/>
      <c r="N186" s="42"/>
      <c r="O186" s="42"/>
      <c r="P186" s="86"/>
      <c r="Q186" s="14"/>
      <c r="R186" s="14"/>
      <c r="S186" s="14"/>
      <c r="T186" s="14"/>
    </row>
    <row r="187" spans="1:20" ht="14.55" customHeight="1" x14ac:dyDescent="0.3">
      <c r="A187">
        <v>187</v>
      </c>
      <c r="B187" s="42"/>
      <c r="C187" s="42"/>
      <c r="D187" s="200"/>
      <c r="E187" s="200" t="s">
        <v>377</v>
      </c>
      <c r="F187" s="204" t="s">
        <v>378</v>
      </c>
      <c r="G187" s="187" t="s">
        <v>376</v>
      </c>
      <c r="H187" s="195" t="s">
        <v>374</v>
      </c>
      <c r="I187" s="195" t="s">
        <v>375</v>
      </c>
      <c r="J187" s="207" t="s">
        <v>354</v>
      </c>
      <c r="K187" s="195" t="s">
        <v>372</v>
      </c>
      <c r="L187" s="195" t="s">
        <v>373</v>
      </c>
      <c r="M187" s="186" t="s">
        <v>355</v>
      </c>
      <c r="N187" s="187"/>
      <c r="O187" s="195" t="s">
        <v>360</v>
      </c>
      <c r="P187" s="86"/>
      <c r="Q187" s="14"/>
      <c r="R187" s="14"/>
      <c r="S187" s="14"/>
      <c r="T187" s="14"/>
    </row>
    <row r="188" spans="1:20" ht="14.55" customHeight="1" thickBot="1" x14ac:dyDescent="0.35">
      <c r="A188">
        <v>188</v>
      </c>
      <c r="B188" s="42"/>
      <c r="C188" s="42"/>
      <c r="D188" s="201"/>
      <c r="E188" s="201"/>
      <c r="F188" s="205"/>
      <c r="G188" s="187"/>
      <c r="H188" s="206"/>
      <c r="I188" s="206"/>
      <c r="J188" s="201"/>
      <c r="K188" s="196"/>
      <c r="L188" s="196"/>
      <c r="M188" s="186"/>
      <c r="N188" s="187"/>
      <c r="O188" s="196"/>
      <c r="P188" s="86"/>
      <c r="Q188" s="14"/>
      <c r="R188" s="14"/>
      <c r="S188" s="14"/>
      <c r="T188" s="14"/>
    </row>
    <row r="189" spans="1:20" ht="14.55" customHeight="1" x14ac:dyDescent="0.3">
      <c r="A189">
        <v>189</v>
      </c>
      <c r="B189" s="42"/>
      <c r="C189" s="42"/>
      <c r="D189" s="136">
        <v>44743</v>
      </c>
      <c r="E189" s="18"/>
      <c r="F189" s="18"/>
      <c r="G189" s="95">
        <f>IFERROR(F189/E189,0)</f>
        <v>0</v>
      </c>
      <c r="H189" s="18"/>
      <c r="I189" s="18"/>
      <c r="J189" s="95">
        <f t="shared" ref="J189:J200" si="15">IFERROR(I189/H189,0)</f>
        <v>0</v>
      </c>
      <c r="K189" s="96">
        <f>+E183+E189-H189</f>
        <v>0</v>
      </c>
      <c r="L189" s="96">
        <f>+F183+F189-I189</f>
        <v>0</v>
      </c>
      <c r="M189" s="190"/>
      <c r="N189" s="191"/>
      <c r="O189" s="96">
        <f>+IFERROR(K189*30.5*$J$210,0)</f>
        <v>0</v>
      </c>
      <c r="P189" s="86"/>
      <c r="Q189" s="14"/>
      <c r="R189" s="14"/>
      <c r="S189" s="14"/>
      <c r="T189" s="14"/>
    </row>
    <row r="190" spans="1:20" ht="14.55" customHeight="1" x14ac:dyDescent="0.3">
      <c r="A190">
        <v>190</v>
      </c>
      <c r="B190" s="94"/>
      <c r="C190" s="192" t="s">
        <v>429</v>
      </c>
      <c r="D190" s="136">
        <v>44044</v>
      </c>
      <c r="E190" s="19"/>
      <c r="F190" s="19"/>
      <c r="G190" s="95">
        <f t="shared" ref="G190:G194" si="16">IFERROR(F190/E190,0)</f>
        <v>0</v>
      </c>
      <c r="H190" s="19"/>
      <c r="I190" s="19"/>
      <c r="J190" s="95">
        <f t="shared" si="15"/>
        <v>0</v>
      </c>
      <c r="K190" s="88">
        <f>+K189+E190-H190</f>
        <v>0</v>
      </c>
      <c r="L190" s="88">
        <f>+L189+F190-I190+O189</f>
        <v>0</v>
      </c>
      <c r="M190" s="190"/>
      <c r="N190" s="191"/>
      <c r="O190" s="88">
        <f t="shared" ref="O190:O200" si="17">+IFERROR(K190*30.5*$J$210,0)</f>
        <v>0</v>
      </c>
      <c r="P190" s="86"/>
      <c r="Q190" s="14"/>
      <c r="R190" s="14"/>
      <c r="S190" s="14"/>
      <c r="T190" s="14"/>
    </row>
    <row r="191" spans="1:20" ht="14.55" customHeight="1" x14ac:dyDescent="0.3">
      <c r="A191">
        <v>191</v>
      </c>
      <c r="B191" s="94"/>
      <c r="C191" s="192"/>
      <c r="D191" s="136">
        <v>44075</v>
      </c>
      <c r="E191" s="18"/>
      <c r="F191" s="18"/>
      <c r="G191" s="95">
        <f t="shared" si="16"/>
        <v>0</v>
      </c>
      <c r="H191" s="18"/>
      <c r="I191" s="18"/>
      <c r="J191" s="95">
        <f t="shared" si="15"/>
        <v>0</v>
      </c>
      <c r="K191" s="88">
        <f>+K190+E191-H191</f>
        <v>0</v>
      </c>
      <c r="L191" s="88">
        <f t="shared" ref="L191:L200" si="18">+L190+F191-I191+O190</f>
        <v>0</v>
      </c>
      <c r="M191" s="190"/>
      <c r="N191" s="191"/>
      <c r="O191" s="88">
        <f t="shared" si="17"/>
        <v>0</v>
      </c>
      <c r="P191" s="86"/>
      <c r="Q191" s="14"/>
      <c r="R191" s="14"/>
      <c r="S191" s="14"/>
      <c r="T191" s="14"/>
    </row>
    <row r="192" spans="1:20" ht="14.55" customHeight="1" x14ac:dyDescent="0.3">
      <c r="A192">
        <v>192</v>
      </c>
      <c r="B192" s="94"/>
      <c r="C192" s="192"/>
      <c r="D192" s="136">
        <v>44105</v>
      </c>
      <c r="E192" s="18"/>
      <c r="F192" s="18"/>
      <c r="G192" s="95">
        <f t="shared" si="16"/>
        <v>0</v>
      </c>
      <c r="H192" s="18"/>
      <c r="I192" s="18"/>
      <c r="J192" s="95">
        <f t="shared" si="15"/>
        <v>0</v>
      </c>
      <c r="K192" s="88">
        <f t="shared" ref="K192:K200" si="19">+K191+E192-H192</f>
        <v>0</v>
      </c>
      <c r="L192" s="88">
        <f>+L191+F192-I192+O191</f>
        <v>0</v>
      </c>
      <c r="M192" s="190"/>
      <c r="N192" s="191"/>
      <c r="O192" s="88">
        <f t="shared" si="17"/>
        <v>0</v>
      </c>
      <c r="P192" s="86"/>
      <c r="Q192" s="14"/>
      <c r="R192" s="14"/>
      <c r="S192" s="14"/>
      <c r="T192" s="14"/>
    </row>
    <row r="193" spans="1:20" ht="14.55" customHeight="1" x14ac:dyDescent="0.3">
      <c r="A193">
        <v>193</v>
      </c>
      <c r="B193" s="94"/>
      <c r="C193" s="192"/>
      <c r="D193" s="136">
        <v>44136</v>
      </c>
      <c r="E193" s="18"/>
      <c r="F193" s="18"/>
      <c r="G193" s="95">
        <f t="shared" si="16"/>
        <v>0</v>
      </c>
      <c r="H193" s="18"/>
      <c r="I193" s="18"/>
      <c r="J193" s="95">
        <f t="shared" si="15"/>
        <v>0</v>
      </c>
      <c r="K193" s="88">
        <f t="shared" si="19"/>
        <v>0</v>
      </c>
      <c r="L193" s="88">
        <f t="shared" si="18"/>
        <v>0</v>
      </c>
      <c r="M193" s="190"/>
      <c r="N193" s="191"/>
      <c r="O193" s="88">
        <f t="shared" si="17"/>
        <v>0</v>
      </c>
      <c r="P193" s="86"/>
      <c r="Q193" s="14"/>
      <c r="R193" s="14"/>
      <c r="S193" s="14"/>
      <c r="T193" s="14"/>
    </row>
    <row r="194" spans="1:20" ht="14.55" customHeight="1" x14ac:dyDescent="0.3">
      <c r="A194">
        <v>194</v>
      </c>
      <c r="B194" s="94"/>
      <c r="C194" s="192"/>
      <c r="D194" s="136">
        <v>44166</v>
      </c>
      <c r="E194" s="18"/>
      <c r="F194" s="18"/>
      <c r="G194" s="95">
        <f t="shared" si="16"/>
        <v>0</v>
      </c>
      <c r="H194" s="18"/>
      <c r="I194" s="18"/>
      <c r="J194" s="95">
        <f t="shared" si="15"/>
        <v>0</v>
      </c>
      <c r="K194" s="88">
        <f t="shared" si="19"/>
        <v>0</v>
      </c>
      <c r="L194" s="88">
        <f t="shared" si="18"/>
        <v>0</v>
      </c>
      <c r="M194" s="190"/>
      <c r="N194" s="191"/>
      <c r="O194" s="88">
        <f t="shared" si="17"/>
        <v>0</v>
      </c>
      <c r="P194" s="86"/>
      <c r="Q194" s="14"/>
      <c r="R194" s="14"/>
      <c r="S194" s="14"/>
      <c r="T194" s="14"/>
    </row>
    <row r="195" spans="1:20" ht="14.55" customHeight="1" x14ac:dyDescent="0.3">
      <c r="A195">
        <v>195</v>
      </c>
      <c r="B195" s="94"/>
      <c r="C195" s="192"/>
      <c r="D195" s="136">
        <v>44197</v>
      </c>
      <c r="E195" s="18"/>
      <c r="F195" s="18"/>
      <c r="G195" s="95">
        <f t="shared" ref="G195:G200" si="20">IFERROR(F195/E195,0)</f>
        <v>0</v>
      </c>
      <c r="H195" s="18"/>
      <c r="I195" s="18"/>
      <c r="J195" s="95">
        <f t="shared" si="15"/>
        <v>0</v>
      </c>
      <c r="K195" s="88">
        <f t="shared" si="19"/>
        <v>0</v>
      </c>
      <c r="L195" s="88">
        <f t="shared" si="18"/>
        <v>0</v>
      </c>
      <c r="M195" s="190"/>
      <c r="N195" s="191"/>
      <c r="O195" s="88">
        <f t="shared" si="17"/>
        <v>0</v>
      </c>
      <c r="P195" s="86"/>
      <c r="Q195" s="14"/>
      <c r="R195" s="14"/>
      <c r="S195" s="14"/>
      <c r="T195" s="14"/>
    </row>
    <row r="196" spans="1:20" ht="14.55" customHeight="1" x14ac:dyDescent="0.3">
      <c r="A196">
        <v>196</v>
      </c>
      <c r="B196" s="94"/>
      <c r="C196" s="192"/>
      <c r="D196" s="136">
        <v>44228</v>
      </c>
      <c r="E196" s="18"/>
      <c r="F196" s="18"/>
      <c r="G196" s="95">
        <f t="shared" si="20"/>
        <v>0</v>
      </c>
      <c r="H196" s="18"/>
      <c r="I196" s="18"/>
      <c r="J196" s="95">
        <f t="shared" si="15"/>
        <v>0</v>
      </c>
      <c r="K196" s="88">
        <f t="shared" si="19"/>
        <v>0</v>
      </c>
      <c r="L196" s="88">
        <f t="shared" si="18"/>
        <v>0</v>
      </c>
      <c r="M196" s="190"/>
      <c r="N196" s="191"/>
      <c r="O196" s="88">
        <f t="shared" si="17"/>
        <v>0</v>
      </c>
      <c r="P196" s="86"/>
      <c r="Q196" s="14"/>
      <c r="R196" s="14"/>
      <c r="S196" s="14"/>
      <c r="T196" s="14"/>
    </row>
    <row r="197" spans="1:20" ht="14.55" customHeight="1" x14ac:dyDescent="0.3">
      <c r="A197">
        <v>197</v>
      </c>
      <c r="B197" s="94"/>
      <c r="C197" s="192"/>
      <c r="D197" s="136">
        <v>44256</v>
      </c>
      <c r="E197" s="18"/>
      <c r="F197" s="18"/>
      <c r="G197" s="95">
        <f t="shared" si="20"/>
        <v>0</v>
      </c>
      <c r="H197" s="18"/>
      <c r="I197" s="18"/>
      <c r="J197" s="95">
        <f t="shared" si="15"/>
        <v>0</v>
      </c>
      <c r="K197" s="88">
        <f t="shared" si="19"/>
        <v>0</v>
      </c>
      <c r="L197" s="88">
        <f t="shared" si="18"/>
        <v>0</v>
      </c>
      <c r="M197" s="190"/>
      <c r="N197" s="191"/>
      <c r="O197" s="88">
        <f t="shared" si="17"/>
        <v>0</v>
      </c>
      <c r="P197" s="86"/>
      <c r="Q197" s="14"/>
      <c r="R197" s="14"/>
      <c r="S197" s="14"/>
      <c r="T197" s="14"/>
    </row>
    <row r="198" spans="1:20" ht="14.55" customHeight="1" x14ac:dyDescent="0.3">
      <c r="A198">
        <v>198</v>
      </c>
      <c r="B198" s="94"/>
      <c r="C198" s="192"/>
      <c r="D198" s="136">
        <v>44287</v>
      </c>
      <c r="E198" s="18"/>
      <c r="F198" s="18"/>
      <c r="G198" s="95">
        <f t="shared" si="20"/>
        <v>0</v>
      </c>
      <c r="H198" s="18"/>
      <c r="I198" s="18"/>
      <c r="J198" s="95">
        <f t="shared" si="15"/>
        <v>0</v>
      </c>
      <c r="K198" s="88">
        <f t="shared" si="19"/>
        <v>0</v>
      </c>
      <c r="L198" s="88">
        <f t="shared" si="18"/>
        <v>0</v>
      </c>
      <c r="M198" s="190"/>
      <c r="N198" s="191"/>
      <c r="O198" s="88">
        <f t="shared" si="17"/>
        <v>0</v>
      </c>
      <c r="P198" s="86"/>
      <c r="Q198" s="14"/>
      <c r="R198" s="14"/>
      <c r="S198" s="14"/>
      <c r="T198" s="14"/>
    </row>
    <row r="199" spans="1:20" ht="14.55" customHeight="1" x14ac:dyDescent="0.3">
      <c r="A199">
        <v>199</v>
      </c>
      <c r="B199" s="42"/>
      <c r="C199" s="192"/>
      <c r="D199" s="136">
        <v>43952</v>
      </c>
      <c r="E199" s="18"/>
      <c r="F199" s="18"/>
      <c r="G199" s="95">
        <f t="shared" si="20"/>
        <v>0</v>
      </c>
      <c r="H199" s="18"/>
      <c r="I199" s="18"/>
      <c r="J199" s="95">
        <f t="shared" si="15"/>
        <v>0</v>
      </c>
      <c r="K199" s="88">
        <f t="shared" si="19"/>
        <v>0</v>
      </c>
      <c r="L199" s="88">
        <f t="shared" si="18"/>
        <v>0</v>
      </c>
      <c r="M199" s="190"/>
      <c r="N199" s="191"/>
      <c r="O199" s="88">
        <f t="shared" si="17"/>
        <v>0</v>
      </c>
      <c r="P199" s="86"/>
      <c r="Q199" s="14"/>
      <c r="R199" s="14"/>
      <c r="S199" s="14"/>
      <c r="T199" s="14"/>
    </row>
    <row r="200" spans="1:20" ht="14.55" customHeight="1" x14ac:dyDescent="0.3">
      <c r="A200">
        <v>200</v>
      </c>
      <c r="B200" s="42"/>
      <c r="C200" s="192"/>
      <c r="D200" s="136">
        <v>44348</v>
      </c>
      <c r="E200" s="20"/>
      <c r="F200" s="20"/>
      <c r="G200" s="95">
        <f t="shared" si="20"/>
        <v>0</v>
      </c>
      <c r="H200" s="20"/>
      <c r="I200" s="20"/>
      <c r="J200" s="95">
        <f t="shared" si="15"/>
        <v>0</v>
      </c>
      <c r="K200" s="88">
        <f t="shared" si="19"/>
        <v>0</v>
      </c>
      <c r="L200" s="88">
        <f t="shared" si="18"/>
        <v>0</v>
      </c>
      <c r="M200" s="190"/>
      <c r="N200" s="191"/>
      <c r="O200" s="88">
        <f t="shared" si="17"/>
        <v>0</v>
      </c>
      <c r="P200" s="86"/>
      <c r="Q200" s="14"/>
      <c r="R200" s="14"/>
      <c r="S200" s="14"/>
      <c r="T200" s="14"/>
    </row>
    <row r="201" spans="1:20" ht="14.55" customHeight="1" x14ac:dyDescent="0.3">
      <c r="A201">
        <v>201</v>
      </c>
      <c r="B201" s="42"/>
      <c r="C201" s="192"/>
      <c r="D201" s="98" t="s">
        <v>356</v>
      </c>
      <c r="E201" s="93">
        <f>SUM(E189:E200)</f>
        <v>0</v>
      </c>
      <c r="F201" s="93">
        <f>SUM(F189:F200)</f>
        <v>0</v>
      </c>
      <c r="G201" s="99" t="str">
        <f>+IFERROR(AVERAGEIF(G189:G200,"&gt;0",G189:G200),"0")</f>
        <v>0</v>
      </c>
      <c r="H201" s="93">
        <f>SUM(H189:H200)</f>
        <v>0</v>
      </c>
      <c r="I201" s="93">
        <f>SUM(I189:I200)</f>
        <v>0</v>
      </c>
      <c r="J201" s="99" t="str">
        <f>IFERROR(AVERAGEIF(J189:J200,"&gt;0",J189:J200),"0")</f>
        <v>0</v>
      </c>
      <c r="K201" s="99">
        <f>AVERAGE(K189:K200)</f>
        <v>0</v>
      </c>
      <c r="L201" s="99">
        <f>AVERAGE(L189:L200)</f>
        <v>0</v>
      </c>
      <c r="M201" s="193" t="str">
        <f>+IFERROR(AVERAGE(N189:N200),"0")</f>
        <v>0</v>
      </c>
      <c r="N201" s="194"/>
      <c r="O201" s="99">
        <f>IFERROR(SUM(O189:O200),"0")</f>
        <v>0</v>
      </c>
      <c r="P201" s="86"/>
      <c r="Q201" s="14"/>
      <c r="R201" s="14"/>
      <c r="S201" s="14"/>
      <c r="T201" s="14"/>
    </row>
    <row r="202" spans="1:20" ht="14.55" customHeight="1" x14ac:dyDescent="0.3">
      <c r="A202">
        <v>202</v>
      </c>
      <c r="B202" s="42"/>
      <c r="C202" s="42"/>
      <c r="D202" s="42"/>
      <c r="E202" s="188" t="s">
        <v>358</v>
      </c>
      <c r="F202" s="188" t="s">
        <v>359</v>
      </c>
      <c r="G202" s="188" t="s">
        <v>386</v>
      </c>
      <c r="H202" s="188" t="s">
        <v>369</v>
      </c>
      <c r="I202" s="188" t="s">
        <v>370</v>
      </c>
      <c r="J202" s="188" t="s">
        <v>387</v>
      </c>
      <c r="K202" s="188" t="s">
        <v>362</v>
      </c>
      <c r="L202" s="188" t="s">
        <v>361</v>
      </c>
      <c r="M202" s="188"/>
      <c r="N202" s="188" t="s">
        <v>371</v>
      </c>
      <c r="O202" s="188" t="s">
        <v>363</v>
      </c>
      <c r="P202" s="86"/>
      <c r="Q202" s="14"/>
      <c r="R202" s="14"/>
      <c r="S202" s="14"/>
      <c r="T202" s="14"/>
    </row>
    <row r="203" spans="1:20" ht="14.55" customHeight="1" x14ac:dyDescent="0.3">
      <c r="A203">
        <v>203</v>
      </c>
      <c r="B203" s="42"/>
      <c r="C203" s="42"/>
      <c r="D203" s="42"/>
      <c r="E203" s="189"/>
      <c r="F203" s="189"/>
      <c r="G203" s="189"/>
      <c r="H203" s="189"/>
      <c r="I203" s="189"/>
      <c r="J203" s="189"/>
      <c r="K203" s="189"/>
      <c r="L203" s="189"/>
      <c r="M203" s="189"/>
      <c r="N203" s="189"/>
      <c r="O203" s="189"/>
      <c r="P203" s="86"/>
      <c r="Q203" s="14"/>
      <c r="R203" s="14"/>
      <c r="S203" s="14"/>
      <c r="T203" s="14"/>
    </row>
    <row r="204" spans="1:20" ht="14.55" customHeight="1" x14ac:dyDescent="0.3">
      <c r="A204">
        <v>204</v>
      </c>
      <c r="B204" s="42"/>
      <c r="C204" s="42"/>
      <c r="D204" s="42"/>
      <c r="E204" s="189"/>
      <c r="F204" s="189"/>
      <c r="G204" s="105"/>
      <c r="H204" s="189"/>
      <c r="I204" s="105"/>
      <c r="J204" s="103"/>
      <c r="K204" s="103"/>
      <c r="L204" s="103"/>
      <c r="M204" s="103"/>
      <c r="N204" s="189"/>
      <c r="O204" s="103"/>
      <c r="P204" s="86"/>
      <c r="Q204" s="14"/>
      <c r="R204" s="14"/>
      <c r="S204" s="14"/>
      <c r="T204" s="14"/>
    </row>
    <row r="205" spans="1:20" ht="14.55" customHeight="1" x14ac:dyDescent="0.3">
      <c r="A205">
        <v>205</v>
      </c>
      <c r="B205" s="42"/>
      <c r="C205" s="42"/>
      <c r="D205" s="42"/>
      <c r="E205" s="105"/>
      <c r="F205" s="105"/>
      <c r="G205" s="105"/>
      <c r="H205" s="105"/>
      <c r="I205" s="42" t="s">
        <v>143</v>
      </c>
      <c r="J205" s="109">
        <f>I201-F201-F184+F185-F183</f>
        <v>0</v>
      </c>
      <c r="K205" s="47" t="s">
        <v>353</v>
      </c>
      <c r="L205" s="103"/>
      <c r="M205" s="103"/>
      <c r="N205" s="189"/>
      <c r="O205" s="103"/>
      <c r="P205" s="86"/>
      <c r="Q205" s="14"/>
      <c r="R205" s="14"/>
      <c r="S205" s="14"/>
      <c r="T205" s="14"/>
    </row>
    <row r="206" spans="1:20" ht="14.55" customHeight="1" x14ac:dyDescent="0.3">
      <c r="A206">
        <v>206</v>
      </c>
      <c r="B206" s="42"/>
      <c r="C206" s="42"/>
      <c r="D206" s="42"/>
      <c r="E206" s="105"/>
      <c r="F206" s="105"/>
      <c r="G206" s="105"/>
      <c r="H206" s="105"/>
      <c r="I206" s="42" t="s">
        <v>447</v>
      </c>
      <c r="J206" s="89" t="str">
        <f>+IFERROR((J205/K201)/J211,"")</f>
        <v/>
      </c>
      <c r="K206" s="47" t="s">
        <v>449</v>
      </c>
      <c r="L206" s="103"/>
      <c r="M206" s="103"/>
      <c r="N206" s="105"/>
      <c r="O206" s="103"/>
      <c r="P206" s="86"/>
      <c r="Q206" s="14"/>
      <c r="R206" s="14"/>
      <c r="S206" s="14"/>
      <c r="T206" s="14"/>
    </row>
    <row r="207" spans="1:20" ht="14.55" customHeight="1" x14ac:dyDescent="0.3">
      <c r="A207">
        <v>207</v>
      </c>
      <c r="B207" s="42"/>
      <c r="C207" s="42"/>
      <c r="D207" s="42"/>
      <c r="E207" s="105"/>
      <c r="F207" s="105"/>
      <c r="G207" s="105"/>
      <c r="H207" s="138" t="str">
        <f>IFERROR((J206/(30.5*J210))/(J211),"")</f>
        <v/>
      </c>
      <c r="I207" s="84" t="s">
        <v>261</v>
      </c>
      <c r="J207" s="91">
        <f>+K201</f>
        <v>0</v>
      </c>
      <c r="K207" s="47" t="s">
        <v>448</v>
      </c>
      <c r="L207" s="103"/>
      <c r="M207" s="103"/>
      <c r="N207" s="105"/>
      <c r="O207" s="103"/>
      <c r="P207" s="86"/>
      <c r="Q207" s="14"/>
      <c r="R207" s="14"/>
      <c r="S207" s="14"/>
      <c r="T207" s="14"/>
    </row>
    <row r="208" spans="1:20" ht="14.55" customHeight="1" x14ac:dyDescent="0.3">
      <c r="A208">
        <v>208</v>
      </c>
      <c r="B208" s="42"/>
      <c r="C208" s="42"/>
      <c r="D208" s="42"/>
      <c r="E208" s="105"/>
      <c r="F208" s="105"/>
      <c r="G208" s="105"/>
      <c r="H208" s="105"/>
      <c r="I208" s="84" t="s">
        <v>578</v>
      </c>
      <c r="J208" s="89">
        <f>+L201</f>
        <v>0</v>
      </c>
      <c r="K208" s="47" t="s">
        <v>353</v>
      </c>
      <c r="L208" s="103"/>
      <c r="M208" s="103"/>
      <c r="N208" s="105"/>
      <c r="O208" s="103"/>
      <c r="P208" s="86"/>
      <c r="Q208" s="14"/>
      <c r="R208" s="14"/>
      <c r="S208" s="14"/>
      <c r="T208" s="14"/>
    </row>
    <row r="209" spans="1:20" ht="14.55" customHeight="1" x14ac:dyDescent="0.3">
      <c r="A209">
        <v>209</v>
      </c>
      <c r="B209" s="42"/>
      <c r="C209" s="42"/>
      <c r="D209" s="42"/>
      <c r="E209" s="105"/>
      <c r="F209" s="105"/>
      <c r="G209" s="105"/>
      <c r="H209" s="105"/>
      <c r="I209" s="84" t="s">
        <v>445</v>
      </c>
      <c r="J209" s="92" t="str">
        <f>+IFERROR(J205/J208,"")</f>
        <v/>
      </c>
      <c r="K209" s="47" t="s">
        <v>29</v>
      </c>
      <c r="L209" s="103"/>
      <c r="M209" s="103"/>
      <c r="N209" s="105"/>
      <c r="O209" s="103"/>
      <c r="P209" s="86"/>
      <c r="Q209" s="14"/>
      <c r="R209" s="14"/>
      <c r="S209" s="14"/>
      <c r="T209" s="14"/>
    </row>
    <row r="210" spans="1:20" ht="14.55" customHeight="1" x14ac:dyDescent="0.3">
      <c r="A210">
        <v>210</v>
      </c>
      <c r="B210" s="42"/>
      <c r="C210" s="42"/>
      <c r="D210" s="42"/>
      <c r="E210" s="105"/>
      <c r="F210" s="105"/>
      <c r="G210" s="105"/>
      <c r="H210" s="105"/>
      <c r="I210" s="84" t="s">
        <v>446</v>
      </c>
      <c r="J210" s="89" t="str">
        <f>+IFERROR(J206/(J185),"")</f>
        <v/>
      </c>
      <c r="K210" s="47" t="s">
        <v>3262</v>
      </c>
      <c r="L210" s="103"/>
      <c r="M210" s="103"/>
      <c r="N210" s="105"/>
      <c r="O210" s="103"/>
      <c r="P210" s="86"/>
      <c r="Q210" s="14"/>
      <c r="R210" s="14"/>
      <c r="S210" s="14"/>
      <c r="T210" s="14"/>
    </row>
    <row r="211" spans="1:20" ht="14.55" customHeight="1" x14ac:dyDescent="0.3">
      <c r="A211">
        <v>211</v>
      </c>
      <c r="B211" s="42"/>
      <c r="C211" s="42"/>
      <c r="D211" s="42"/>
      <c r="E211" s="105"/>
      <c r="F211" s="105"/>
      <c r="G211" s="105"/>
      <c r="H211" s="105"/>
      <c r="I211" s="114" t="s">
        <v>3260</v>
      </c>
      <c r="J211" s="145" t="str">
        <f>IFERROR(H201/K201,"")</f>
        <v/>
      </c>
      <c r="K211" s="103"/>
      <c r="L211" s="103"/>
      <c r="M211" s="103"/>
      <c r="N211" s="105"/>
      <c r="O211" s="103"/>
      <c r="P211" s="86"/>
      <c r="Q211" s="14"/>
      <c r="R211" s="14"/>
      <c r="S211" s="14"/>
      <c r="T211" s="14"/>
    </row>
    <row r="212" spans="1:20" ht="14.55" customHeight="1" x14ac:dyDescent="0.3">
      <c r="A212">
        <v>212</v>
      </c>
      <c r="B212" s="42"/>
      <c r="C212" s="42"/>
      <c r="D212" s="42"/>
      <c r="E212" s="105"/>
      <c r="F212" s="105"/>
      <c r="G212" s="105"/>
      <c r="H212" s="105"/>
      <c r="I212" s="84" t="s">
        <v>561</v>
      </c>
      <c r="J212" s="123" t="str">
        <f>+IFERROR(E184/J207,"")</f>
        <v/>
      </c>
      <c r="K212" s="47" t="s">
        <v>29</v>
      </c>
      <c r="L212" s="103"/>
      <c r="M212" s="103"/>
      <c r="N212" s="105"/>
      <c r="O212" s="103"/>
      <c r="P212" s="86"/>
      <c r="Q212" s="14"/>
      <c r="R212" s="14"/>
      <c r="S212" s="14"/>
      <c r="T212" s="14"/>
    </row>
    <row r="213" spans="1:20" ht="14.55" customHeight="1" x14ac:dyDescent="0.3">
      <c r="A213">
        <v>213</v>
      </c>
      <c r="B213" s="213" t="s">
        <v>461</v>
      </c>
      <c r="C213" s="213"/>
      <c r="D213" s="213"/>
      <c r="E213" s="213"/>
      <c r="F213" s="213"/>
      <c r="G213" s="213"/>
      <c r="H213" s="213"/>
      <c r="I213" s="213"/>
      <c r="J213" s="39"/>
      <c r="K213" s="39"/>
      <c r="L213" s="39"/>
      <c r="M213" s="39"/>
      <c r="N213" s="39"/>
      <c r="O213" s="39"/>
      <c r="P213" s="40"/>
    </row>
    <row r="214" spans="1:20" ht="14.55" customHeight="1" x14ac:dyDescent="0.3">
      <c r="A214">
        <v>214</v>
      </c>
      <c r="B214" s="213"/>
      <c r="C214" s="213"/>
      <c r="D214" s="213"/>
      <c r="E214" s="213"/>
      <c r="F214" s="213"/>
      <c r="G214" s="213"/>
      <c r="H214" s="213"/>
      <c r="I214" s="213"/>
      <c r="J214" s="39"/>
      <c r="K214" s="39"/>
      <c r="L214" s="39"/>
      <c r="M214" s="39"/>
      <c r="N214" s="39"/>
      <c r="O214" s="39"/>
      <c r="P214" s="40"/>
    </row>
    <row r="215" spans="1:20" ht="14.55" customHeight="1" x14ac:dyDescent="0.3">
      <c r="A215">
        <v>215</v>
      </c>
      <c r="B215" s="213"/>
      <c r="C215" s="213"/>
      <c r="D215" s="213"/>
      <c r="E215" s="213"/>
      <c r="F215" s="213"/>
      <c r="G215" s="213"/>
      <c r="H215" s="213"/>
      <c r="I215" s="213"/>
      <c r="J215" s="39"/>
      <c r="K215" s="39"/>
      <c r="L215" s="39"/>
      <c r="M215" s="39"/>
      <c r="N215" s="39"/>
      <c r="O215" s="39"/>
      <c r="P215" s="40"/>
    </row>
    <row r="216" spans="1:20" ht="25.8" x14ac:dyDescent="0.35">
      <c r="A216">
        <v>216</v>
      </c>
      <c r="B216" s="83" t="s">
        <v>58</v>
      </c>
      <c r="C216" s="42"/>
      <c r="D216" s="208" t="s">
        <v>109</v>
      </c>
      <c r="E216" s="208"/>
      <c r="F216" s="208"/>
      <c r="G216" s="208"/>
      <c r="H216" s="208"/>
      <c r="I216" s="208"/>
      <c r="J216" s="208"/>
      <c r="K216" s="208"/>
      <c r="L216" s="208"/>
      <c r="M216" s="208"/>
      <c r="N216" s="208"/>
      <c r="O216" s="208"/>
      <c r="P216" s="209"/>
    </row>
    <row r="217" spans="1:20" ht="36.6" customHeight="1" x14ac:dyDescent="0.35">
      <c r="A217">
        <v>217</v>
      </c>
      <c r="B217" s="83"/>
      <c r="C217" s="42"/>
      <c r="D217" s="243" t="s">
        <v>471</v>
      </c>
      <c r="E217" s="244"/>
      <c r="F217" s="244"/>
      <c r="G217" s="244"/>
      <c r="H217" s="244"/>
      <c r="I217" s="244"/>
      <c r="J217" s="244"/>
      <c r="K217" s="244"/>
      <c r="L217" s="244"/>
      <c r="M217" s="244"/>
      <c r="N217" s="244"/>
      <c r="O217" s="244"/>
      <c r="P217" s="245"/>
      <c r="T217" s="14"/>
    </row>
    <row r="218" spans="1:20" ht="41.25" customHeight="1" x14ac:dyDescent="0.3">
      <c r="A218">
        <v>218</v>
      </c>
      <c r="B218" s="214" t="s">
        <v>605</v>
      </c>
      <c r="C218" s="110"/>
      <c r="D218" s="210" t="s">
        <v>452</v>
      </c>
      <c r="E218" s="210"/>
      <c r="F218" s="210"/>
      <c r="G218" s="210"/>
      <c r="H218" s="210"/>
      <c r="I218" s="210"/>
      <c r="J218" s="210"/>
      <c r="K218" s="210"/>
      <c r="L218" s="210"/>
      <c r="M218" s="210"/>
      <c r="N218" s="210"/>
      <c r="O218" s="210"/>
      <c r="P218" s="211"/>
    </row>
    <row r="219" spans="1:20" x14ac:dyDescent="0.3">
      <c r="A219">
        <v>219</v>
      </c>
      <c r="B219" s="214"/>
      <c r="C219" s="48"/>
      <c r="D219" s="42"/>
      <c r="E219" s="42" t="s">
        <v>433</v>
      </c>
      <c r="F219" s="15"/>
      <c r="G219" s="85" t="s">
        <v>21</v>
      </c>
      <c r="H219" s="42"/>
      <c r="I219" s="42" t="s">
        <v>436</v>
      </c>
      <c r="J219" s="16"/>
      <c r="K219" s="42"/>
      <c r="M219" s="42" t="s">
        <v>467</v>
      </c>
      <c r="N219" s="16"/>
      <c r="O219" s="34" t="s">
        <v>37</v>
      </c>
      <c r="P219" s="86"/>
    </row>
    <row r="220" spans="1:20" ht="14.55" customHeight="1" x14ac:dyDescent="0.3">
      <c r="A220">
        <v>220</v>
      </c>
      <c r="B220" s="246" t="s">
        <v>3264</v>
      </c>
      <c r="C220" s="246"/>
      <c r="D220" s="42"/>
      <c r="E220" s="42" t="s">
        <v>22</v>
      </c>
      <c r="F220" s="16"/>
      <c r="G220" s="85" t="s">
        <v>23</v>
      </c>
      <c r="H220" s="42"/>
      <c r="I220" s="42" t="s">
        <v>437</v>
      </c>
      <c r="J220" s="16"/>
      <c r="K220" s="42"/>
      <c r="M220" s="42" t="s">
        <v>468</v>
      </c>
      <c r="N220" s="16"/>
      <c r="O220" s="34" t="s">
        <v>37</v>
      </c>
      <c r="P220" s="86"/>
    </row>
    <row r="221" spans="1:20" ht="14.55" customHeight="1" x14ac:dyDescent="0.3">
      <c r="A221">
        <v>221</v>
      </c>
      <c r="B221" s="246"/>
      <c r="C221" s="246"/>
      <c r="D221" s="42"/>
      <c r="E221" s="42" t="s">
        <v>24</v>
      </c>
      <c r="F221" s="15"/>
      <c r="G221" s="85" t="s">
        <v>21</v>
      </c>
      <c r="H221" s="85"/>
      <c r="I221" s="84" t="s">
        <v>438</v>
      </c>
      <c r="J221" s="16"/>
      <c r="K221" s="47" t="s">
        <v>65</v>
      </c>
      <c r="L221" s="85"/>
      <c r="M221" s="85"/>
      <c r="N221" s="85"/>
      <c r="O221" s="85"/>
      <c r="P221" s="86"/>
    </row>
    <row r="222" spans="1:20" ht="14.55" customHeight="1" x14ac:dyDescent="0.3">
      <c r="A222">
        <v>222</v>
      </c>
      <c r="D222" s="42"/>
      <c r="E222" s="42" t="s">
        <v>543</v>
      </c>
      <c r="F222" s="16"/>
      <c r="G222" s="85" t="s">
        <v>29</v>
      </c>
      <c r="H222" s="85"/>
      <c r="I222" s="85"/>
      <c r="J222" s="85"/>
      <c r="K222" s="85"/>
      <c r="L222" s="85"/>
      <c r="M222" s="85"/>
      <c r="N222" s="85"/>
      <c r="O222" s="85"/>
      <c r="P222" s="86"/>
    </row>
    <row r="223" spans="1:20" ht="14.55" customHeight="1" x14ac:dyDescent="0.3">
      <c r="A223">
        <v>223</v>
      </c>
      <c r="B223" s="42"/>
      <c r="C223" s="42"/>
      <c r="D223" s="42"/>
      <c r="E223" s="42"/>
      <c r="F223" s="82" t="s">
        <v>368</v>
      </c>
      <c r="G223" s="85"/>
      <c r="H223" s="85"/>
      <c r="I223" s="85"/>
      <c r="J223" s="85"/>
      <c r="K223" s="85"/>
      <c r="L223" s="85"/>
      <c r="M223" s="85"/>
      <c r="N223" s="85"/>
      <c r="O223" s="85"/>
      <c r="P223" s="86"/>
    </row>
    <row r="224" spans="1:20" ht="14.55" customHeight="1" x14ac:dyDescent="0.3">
      <c r="A224">
        <v>224</v>
      </c>
      <c r="B224" s="42"/>
      <c r="C224" s="42"/>
      <c r="D224" s="42"/>
      <c r="E224" s="183" t="s">
        <v>365</v>
      </c>
      <c r="F224" s="183" t="s">
        <v>119</v>
      </c>
      <c r="G224" s="183" t="s">
        <v>120</v>
      </c>
      <c r="H224" s="183" t="s">
        <v>121</v>
      </c>
      <c r="I224" s="183" t="s">
        <v>122</v>
      </c>
      <c r="J224" s="183" t="s">
        <v>123</v>
      </c>
      <c r="K224" s="42"/>
      <c r="L224" s="85"/>
      <c r="M224" s="85"/>
      <c r="N224" s="85"/>
      <c r="O224" s="85"/>
      <c r="P224" s="86"/>
    </row>
    <row r="225" spans="1:16" ht="14.55" customHeight="1" x14ac:dyDescent="0.3">
      <c r="A225">
        <v>225</v>
      </c>
      <c r="B225" s="42"/>
      <c r="C225" s="42"/>
      <c r="D225" s="42"/>
      <c r="E225" s="184"/>
      <c r="F225" s="184"/>
      <c r="G225" s="184"/>
      <c r="H225" s="184"/>
      <c r="I225" s="184"/>
      <c r="J225" s="184"/>
      <c r="K225" s="42"/>
      <c r="L225" s="197" t="s">
        <v>124</v>
      </c>
      <c r="M225" s="197"/>
      <c r="N225" s="16"/>
      <c r="O225" s="47" t="s">
        <v>21</v>
      </c>
      <c r="P225" s="86"/>
    </row>
    <row r="226" spans="1:16" ht="14.55" customHeight="1" x14ac:dyDescent="0.3">
      <c r="A226">
        <v>226</v>
      </c>
      <c r="B226" s="42"/>
      <c r="C226" s="42"/>
      <c r="D226" s="42" t="s">
        <v>367</v>
      </c>
      <c r="E226" s="21"/>
      <c r="F226" s="21"/>
      <c r="G226" s="21"/>
      <c r="H226" s="21"/>
      <c r="I226" s="21"/>
      <c r="J226" s="21"/>
      <c r="K226" s="111">
        <f>+SUM(E226,F226,G226,H226,I226,J226)</f>
        <v>0</v>
      </c>
      <c r="L226" s="197"/>
      <c r="M226" s="197"/>
      <c r="N226" s="42"/>
      <c r="O226" s="42"/>
      <c r="P226" s="86"/>
    </row>
    <row r="227" spans="1:16" ht="14.55" customHeight="1" x14ac:dyDescent="0.3">
      <c r="A227">
        <v>227</v>
      </c>
      <c r="B227" s="42"/>
      <c r="C227" s="42"/>
      <c r="D227" s="42"/>
      <c r="E227" s="42" t="s">
        <v>29</v>
      </c>
      <c r="F227" s="42" t="s">
        <v>29</v>
      </c>
      <c r="G227" s="42" t="s">
        <v>29</v>
      </c>
      <c r="H227" s="42" t="s">
        <v>29</v>
      </c>
      <c r="I227" s="42" t="s">
        <v>29</v>
      </c>
      <c r="J227" s="42" t="s">
        <v>29</v>
      </c>
      <c r="K227" s="42"/>
      <c r="L227" s="197"/>
      <c r="M227" s="197"/>
      <c r="N227" s="85"/>
      <c r="O227" s="85"/>
      <c r="P227" s="86"/>
    </row>
    <row r="228" spans="1:16" ht="14.55" customHeight="1" x14ac:dyDescent="0.3">
      <c r="A228">
        <v>228</v>
      </c>
      <c r="B228" s="42"/>
      <c r="C228" s="42"/>
      <c r="D228" s="42"/>
      <c r="E228" s="85"/>
      <c r="F228" s="85"/>
      <c r="G228" s="85"/>
      <c r="H228" s="85"/>
      <c r="I228" s="85"/>
      <c r="J228" s="85"/>
      <c r="K228" s="85"/>
      <c r="L228" s="85"/>
      <c r="M228" s="85"/>
      <c r="N228" s="85"/>
      <c r="O228" s="85"/>
      <c r="P228" s="86"/>
    </row>
    <row r="229" spans="1:16" ht="41.25" customHeight="1" x14ac:dyDescent="0.3">
      <c r="A229">
        <v>229</v>
      </c>
      <c r="B229" s="42"/>
      <c r="C229" s="42"/>
      <c r="D229" s="210" t="s">
        <v>451</v>
      </c>
      <c r="E229" s="210"/>
      <c r="F229" s="210"/>
      <c r="G229" s="210"/>
      <c r="H229" s="210"/>
      <c r="I229" s="210"/>
      <c r="J229" s="210"/>
      <c r="K229" s="210"/>
      <c r="L229" s="210"/>
      <c r="M229" s="210"/>
      <c r="N229" s="210"/>
      <c r="O229" s="210"/>
      <c r="P229" s="211"/>
    </row>
    <row r="230" spans="1:16" x14ac:dyDescent="0.3">
      <c r="A230">
        <v>230</v>
      </c>
      <c r="B230" s="42"/>
      <c r="C230" s="42"/>
      <c r="D230" s="42"/>
      <c r="E230" s="42"/>
      <c r="F230" s="42"/>
      <c r="G230" s="85"/>
      <c r="H230" s="42"/>
      <c r="I230" s="42"/>
      <c r="J230" s="42"/>
      <c r="K230" s="42"/>
      <c r="P230" s="86"/>
    </row>
    <row r="231" spans="1:16" ht="15.6" x14ac:dyDescent="0.3">
      <c r="A231">
        <v>231</v>
      </c>
      <c r="B231" s="42"/>
      <c r="C231" s="42"/>
      <c r="D231" s="42"/>
      <c r="E231" s="87" t="s">
        <v>396</v>
      </c>
      <c r="F231" s="87" t="s">
        <v>21</v>
      </c>
      <c r="G231" s="87" t="s">
        <v>37</v>
      </c>
      <c r="H231" s="42"/>
      <c r="I231" s="42" t="s">
        <v>436</v>
      </c>
      <c r="J231" s="16"/>
      <c r="K231" s="42"/>
      <c r="M231" s="42" t="s">
        <v>143</v>
      </c>
      <c r="N231" s="89" cm="1">
        <f t="array" ref="N231">SUM(F236:F238,-F233:F235)+F240-F232</f>
        <v>0</v>
      </c>
      <c r="O231" s="47" t="s">
        <v>353</v>
      </c>
      <c r="P231" s="86"/>
    </row>
    <row r="232" spans="1:16" x14ac:dyDescent="0.3">
      <c r="A232">
        <v>232</v>
      </c>
      <c r="B232" s="42"/>
      <c r="C232" s="42"/>
      <c r="D232" s="42" t="s">
        <v>441</v>
      </c>
      <c r="E232" s="23"/>
      <c r="F232" s="25"/>
      <c r="G232" s="88" t="str">
        <f>IFERROR(F232/E232,"")</f>
        <v/>
      </c>
      <c r="H232" s="42"/>
      <c r="I232" s="42" t="s">
        <v>437</v>
      </c>
      <c r="J232" s="16"/>
      <c r="K232" s="42"/>
      <c r="M232" s="42" t="s">
        <v>447</v>
      </c>
      <c r="N232" s="89" t="str">
        <f>+IFERROR(N231/N233,"")</f>
        <v/>
      </c>
      <c r="O232" s="47" t="s">
        <v>449</v>
      </c>
      <c r="P232" s="86"/>
    </row>
    <row r="233" spans="1:16" x14ac:dyDescent="0.3">
      <c r="A233">
        <v>233</v>
      </c>
      <c r="B233" s="42"/>
      <c r="C233" s="42"/>
      <c r="D233" s="42" t="s">
        <v>440</v>
      </c>
      <c r="E233" s="23"/>
      <c r="F233" s="25"/>
      <c r="G233" s="88" t="str">
        <f t="shared" ref="G233:G238" si="21">IFERROR(F233/E233,"")</f>
        <v/>
      </c>
      <c r="H233" s="85"/>
      <c r="I233" s="84" t="s">
        <v>439</v>
      </c>
      <c r="J233" s="16"/>
      <c r="K233" s="47" t="s">
        <v>65</v>
      </c>
      <c r="M233" s="42" t="s">
        <v>261</v>
      </c>
      <c r="N233" s="91">
        <f>AVERAGE(SUM(E232:E235),E240)</f>
        <v>0</v>
      </c>
      <c r="O233" s="47" t="s">
        <v>448</v>
      </c>
      <c r="P233" s="86"/>
    </row>
    <row r="234" spans="1:16" x14ac:dyDescent="0.3">
      <c r="A234">
        <v>234</v>
      </c>
      <c r="B234" s="42"/>
      <c r="C234" s="42"/>
      <c r="D234" s="42" t="s">
        <v>454</v>
      </c>
      <c r="E234" s="23"/>
      <c r="F234" s="25"/>
      <c r="G234" s="88" t="str">
        <f t="shared" si="21"/>
        <v/>
      </c>
      <c r="I234" s="42"/>
      <c r="J234" s="42"/>
      <c r="K234" s="183"/>
      <c r="L234" s="42" t="s">
        <v>578</v>
      </c>
      <c r="M234" s="42"/>
      <c r="N234" s="89" t="str">
        <f>IFERROR(AVERAGE(SUM(F232:F235),F240)*J233*VALUE(MID(J232,1,1))/365,"")</f>
        <v/>
      </c>
      <c r="O234" s="47" t="s">
        <v>353</v>
      </c>
      <c r="P234" s="86"/>
    </row>
    <row r="235" spans="1:16" x14ac:dyDescent="0.3">
      <c r="A235">
        <v>235</v>
      </c>
      <c r="B235" s="42"/>
      <c r="C235" s="42"/>
      <c r="D235" s="42" t="s">
        <v>457</v>
      </c>
      <c r="E235" s="23"/>
      <c r="F235" s="25"/>
      <c r="G235" s="88" t="str">
        <f t="shared" si="21"/>
        <v/>
      </c>
      <c r="H235" s="85"/>
      <c r="I235" s="84"/>
      <c r="J235" s="85"/>
      <c r="K235" s="183"/>
      <c r="M235" s="42" t="s">
        <v>445</v>
      </c>
      <c r="N235" s="112" t="str">
        <f>+IFERROR(N231/N234,"")</f>
        <v/>
      </c>
      <c r="O235" s="47" t="s">
        <v>29</v>
      </c>
      <c r="P235" s="86"/>
    </row>
    <row r="236" spans="1:16" x14ac:dyDescent="0.3">
      <c r="A236">
        <v>236</v>
      </c>
      <c r="B236" s="42"/>
      <c r="C236" s="42"/>
      <c r="D236" s="42" t="s">
        <v>442</v>
      </c>
      <c r="E236" s="23"/>
      <c r="F236" s="25"/>
      <c r="G236" s="88" t="str">
        <f t="shared" si="21"/>
        <v/>
      </c>
      <c r="H236" s="85"/>
      <c r="J236" s="139"/>
      <c r="M236" s="42" t="s">
        <v>446</v>
      </c>
      <c r="N236" s="89" t="str">
        <f>+IFERROR(N232/(VALUE(MID(J232,1,1))*J233),"")</f>
        <v/>
      </c>
      <c r="O236" s="47" t="s">
        <v>3262</v>
      </c>
      <c r="P236" s="86"/>
    </row>
    <row r="237" spans="1:16" ht="14.55" customHeight="1" x14ac:dyDescent="0.3">
      <c r="A237">
        <v>237</v>
      </c>
      <c r="B237" s="42"/>
      <c r="C237" s="42"/>
      <c r="D237" s="42" t="s">
        <v>456</v>
      </c>
      <c r="E237" s="23"/>
      <c r="F237" s="25"/>
      <c r="G237" s="88" t="str">
        <f t="shared" si="21"/>
        <v/>
      </c>
      <c r="H237" s="85"/>
      <c r="J237" s="124" t="str">
        <f>+IFERROR(AVERAGE(G232,G234,G233,G235),"")</f>
        <v/>
      </c>
      <c r="L237" s="84" t="s">
        <v>561</v>
      </c>
      <c r="N237" s="123" t="str">
        <f>+IFERROR(E239/N233,"")</f>
        <v/>
      </c>
      <c r="O237" s="47" t="s">
        <v>29</v>
      </c>
      <c r="P237" s="86"/>
    </row>
    <row r="238" spans="1:16" x14ac:dyDescent="0.3">
      <c r="A238">
        <v>238</v>
      </c>
      <c r="B238" s="42"/>
      <c r="C238" s="42"/>
      <c r="D238" s="42" t="s">
        <v>455</v>
      </c>
      <c r="E238" s="23"/>
      <c r="F238" s="25"/>
      <c r="G238" s="88" t="str">
        <f t="shared" si="21"/>
        <v/>
      </c>
      <c r="H238" s="85"/>
      <c r="J238" s="124" t="str">
        <f>+IFERROR(AVERAGE(G236,G237,G238,G240),"")</f>
        <v/>
      </c>
      <c r="L238" s="90"/>
      <c r="M238" s="42"/>
      <c r="N238" s="42"/>
      <c r="O238" s="42"/>
      <c r="P238" s="86"/>
    </row>
    <row r="239" spans="1:16" x14ac:dyDescent="0.3">
      <c r="A239">
        <v>239</v>
      </c>
      <c r="B239" s="42"/>
      <c r="C239" s="42"/>
      <c r="D239" s="42" t="s">
        <v>443</v>
      </c>
      <c r="E239" s="23"/>
      <c r="F239" s="25"/>
      <c r="G239" s="88" t="str">
        <f>IFERROR(F239/E239,"")</f>
        <v/>
      </c>
      <c r="H239" s="85"/>
      <c r="J239" s="139"/>
      <c r="L239" s="42"/>
      <c r="M239" s="42"/>
      <c r="N239" s="42"/>
      <c r="O239" s="42"/>
      <c r="P239" s="86"/>
    </row>
    <row r="240" spans="1:16" ht="15" thickBot="1" x14ac:dyDescent="0.35">
      <c r="A240">
        <v>240</v>
      </c>
      <c r="B240" s="42"/>
      <c r="C240" s="42"/>
      <c r="D240" s="42" t="s">
        <v>444</v>
      </c>
      <c r="E240" s="23"/>
      <c r="F240" s="25"/>
      <c r="G240" s="143" t="str">
        <f>IFERROR(F240/E240,"")</f>
        <v/>
      </c>
      <c r="H240" s="85"/>
      <c r="J240" s="139"/>
      <c r="L240" s="42"/>
      <c r="M240" s="42"/>
      <c r="N240" s="42"/>
      <c r="O240" s="42"/>
      <c r="P240" s="86"/>
    </row>
    <row r="241" spans="1:16" x14ac:dyDescent="0.3">
      <c r="A241">
        <v>241</v>
      </c>
      <c r="B241" s="42"/>
      <c r="C241" s="42"/>
      <c r="D241" s="42"/>
      <c r="E241" s="85"/>
      <c r="F241" s="85"/>
      <c r="G241" s="85"/>
      <c r="H241" s="85"/>
      <c r="L241" s="42"/>
      <c r="M241" s="42"/>
      <c r="N241" s="42"/>
      <c r="O241" s="42"/>
      <c r="P241" s="86"/>
    </row>
    <row r="242" spans="1:16" ht="14.55" customHeight="1" x14ac:dyDescent="0.3">
      <c r="A242">
        <v>242</v>
      </c>
      <c r="B242" s="42"/>
      <c r="C242" s="42"/>
      <c r="D242" s="42"/>
      <c r="E242" s="42"/>
      <c r="F242" s="42"/>
      <c r="G242" s="85"/>
      <c r="H242" s="85"/>
      <c r="L242" s="42"/>
      <c r="M242" s="42"/>
      <c r="N242" s="42"/>
      <c r="O242" s="42"/>
      <c r="P242" s="86"/>
    </row>
    <row r="243" spans="1:16" ht="14.55" customHeight="1" x14ac:dyDescent="0.3">
      <c r="A243">
        <v>243</v>
      </c>
      <c r="B243" s="42"/>
      <c r="C243" s="42"/>
      <c r="D243" s="42"/>
      <c r="G243" s="82" t="s">
        <v>368</v>
      </c>
      <c r="K243" s="42"/>
      <c r="L243" s="42"/>
      <c r="M243" s="42"/>
      <c r="N243" s="42"/>
      <c r="O243" s="42"/>
      <c r="P243" s="86"/>
    </row>
    <row r="244" spans="1:16" ht="14.55" customHeight="1" x14ac:dyDescent="0.3">
      <c r="A244">
        <v>244</v>
      </c>
      <c r="B244" s="42"/>
      <c r="C244" s="42"/>
      <c r="D244" s="42"/>
      <c r="E244" s="113" t="s">
        <v>365</v>
      </c>
      <c r="F244" s="113" t="s">
        <v>119</v>
      </c>
      <c r="G244" s="113" t="s">
        <v>120</v>
      </c>
      <c r="H244" s="113" t="s">
        <v>121</v>
      </c>
      <c r="I244" s="113" t="s">
        <v>122</v>
      </c>
      <c r="J244" s="113" t="s">
        <v>123</v>
      </c>
      <c r="K244" s="42"/>
      <c r="L244" s="197" t="s">
        <v>124</v>
      </c>
      <c r="M244" s="197"/>
      <c r="N244" s="16"/>
      <c r="O244" s="47" t="s">
        <v>21</v>
      </c>
      <c r="P244" s="86"/>
    </row>
    <row r="245" spans="1:16" ht="14.55" customHeight="1" x14ac:dyDescent="0.3">
      <c r="A245">
        <v>245</v>
      </c>
      <c r="B245" s="42"/>
      <c r="C245" s="42"/>
      <c r="D245" s="42" t="s">
        <v>367</v>
      </c>
      <c r="E245" s="21"/>
      <c r="F245" s="21"/>
      <c r="G245" s="21"/>
      <c r="H245" s="21"/>
      <c r="I245" s="21"/>
      <c r="J245" s="21"/>
      <c r="K245" s="111">
        <f>+SUM(E245,F245,G245,H245,I245,J245)</f>
        <v>0</v>
      </c>
      <c r="L245" s="197"/>
      <c r="M245" s="197"/>
      <c r="N245" s="42"/>
      <c r="O245" s="42"/>
      <c r="P245" s="86"/>
    </row>
    <row r="246" spans="1:16" x14ac:dyDescent="0.3">
      <c r="A246">
        <v>246</v>
      </c>
      <c r="B246" s="42"/>
      <c r="C246" s="42"/>
      <c r="D246" s="42"/>
      <c r="E246" s="42" t="s">
        <v>29</v>
      </c>
      <c r="F246" s="42" t="s">
        <v>29</v>
      </c>
      <c r="G246" s="42" t="s">
        <v>29</v>
      </c>
      <c r="H246" s="42" t="s">
        <v>29</v>
      </c>
      <c r="I246" s="42" t="s">
        <v>29</v>
      </c>
      <c r="J246" s="42" t="s">
        <v>29</v>
      </c>
      <c r="K246" s="42"/>
      <c r="L246" s="197"/>
      <c r="M246" s="197"/>
      <c r="N246" s="85"/>
      <c r="O246" s="85"/>
      <c r="P246" s="86"/>
    </row>
    <row r="247" spans="1:16" x14ac:dyDescent="0.3">
      <c r="A247">
        <v>247</v>
      </c>
      <c r="B247" s="42"/>
      <c r="C247" s="42"/>
      <c r="L247" s="42"/>
      <c r="M247" s="42"/>
      <c r="N247" s="42"/>
      <c r="O247" s="42"/>
      <c r="P247" s="86"/>
    </row>
    <row r="248" spans="1:16" ht="28.8" x14ac:dyDescent="0.3">
      <c r="A248">
        <v>248</v>
      </c>
      <c r="B248" s="42"/>
      <c r="C248" s="42"/>
      <c r="D248" s="210" t="s">
        <v>450</v>
      </c>
      <c r="E248" s="210"/>
      <c r="F248" s="210"/>
      <c r="G248" s="210"/>
      <c r="H248" s="210"/>
      <c r="I248" s="210"/>
      <c r="J248" s="210"/>
      <c r="K248" s="210"/>
      <c r="L248" s="210"/>
      <c r="M248" s="210"/>
      <c r="N248" s="210"/>
      <c r="O248" s="210"/>
      <c r="P248" s="211"/>
    </row>
    <row r="249" spans="1:16" x14ac:dyDescent="0.3">
      <c r="A249">
        <v>249</v>
      </c>
      <c r="B249" s="42"/>
      <c r="C249" s="42"/>
      <c r="D249" s="42"/>
      <c r="E249" s="42"/>
      <c r="F249" s="42"/>
      <c r="G249" s="85"/>
      <c r="H249" s="85"/>
      <c r="I249" s="84"/>
      <c r="J249" s="85"/>
      <c r="K249" s="47"/>
      <c r="L249" s="42"/>
      <c r="M249" s="42"/>
      <c r="N249" s="42"/>
      <c r="O249" s="42"/>
      <c r="P249" s="86"/>
    </row>
    <row r="250" spans="1:16" ht="15.6" x14ac:dyDescent="0.3">
      <c r="A250">
        <v>250</v>
      </c>
      <c r="B250" s="42"/>
      <c r="C250" s="42"/>
      <c r="D250" s="81"/>
      <c r="E250" s="87" t="s">
        <v>396</v>
      </c>
      <c r="F250" s="87" t="s">
        <v>21</v>
      </c>
      <c r="G250" s="87" t="s">
        <v>397</v>
      </c>
      <c r="H250" s="85"/>
      <c r="I250" s="85"/>
      <c r="J250" s="42"/>
      <c r="K250" s="42"/>
      <c r="L250" s="42"/>
      <c r="M250" s="42"/>
      <c r="N250" s="42"/>
      <c r="O250" s="42"/>
      <c r="P250" s="86"/>
    </row>
    <row r="251" spans="1:16" ht="15.6" x14ac:dyDescent="0.3">
      <c r="A251">
        <v>251</v>
      </c>
      <c r="B251" s="42"/>
      <c r="C251" s="42"/>
      <c r="D251" s="87" t="s">
        <v>352</v>
      </c>
      <c r="E251" s="17"/>
      <c r="F251" s="17"/>
      <c r="G251" s="93" t="str">
        <f>+IFERROR(F251/E251,"0")</f>
        <v>0</v>
      </c>
      <c r="H251" s="42"/>
      <c r="I251" s="42" t="s">
        <v>436</v>
      </c>
      <c r="J251" s="16"/>
      <c r="K251" s="42"/>
      <c r="L251" s="42"/>
      <c r="M251" s="42"/>
      <c r="N251" s="42"/>
      <c r="O251" s="42"/>
      <c r="P251" s="86"/>
    </row>
    <row r="252" spans="1:16" ht="14.55" customHeight="1" x14ac:dyDescent="0.3">
      <c r="A252">
        <v>252</v>
      </c>
      <c r="B252" s="42"/>
      <c r="C252" s="42"/>
      <c r="D252" s="87" t="s">
        <v>443</v>
      </c>
      <c r="E252" s="17"/>
      <c r="F252" s="17"/>
      <c r="G252" s="93" t="str">
        <f>+IFERROR(F252/E252,"0")</f>
        <v>0</v>
      </c>
      <c r="I252" s="42" t="s">
        <v>458</v>
      </c>
      <c r="J252" s="144"/>
      <c r="K252" s="47" t="s">
        <v>65</v>
      </c>
      <c r="L252" s="47"/>
      <c r="M252" s="42"/>
      <c r="N252" s="42"/>
      <c r="O252" s="42"/>
      <c r="P252" s="86"/>
    </row>
    <row r="253" spans="1:16" ht="15" customHeight="1" x14ac:dyDescent="0.3">
      <c r="A253">
        <v>253</v>
      </c>
      <c r="B253" s="42"/>
      <c r="C253" s="42"/>
      <c r="D253" s="87" t="s">
        <v>444</v>
      </c>
      <c r="E253" s="17"/>
      <c r="F253" s="17"/>
      <c r="G253" s="93" t="str">
        <f>+IFERROR(F253/E253,"0")</f>
        <v>0</v>
      </c>
      <c r="H253" s="42"/>
      <c r="I253" s="42"/>
      <c r="J253" s="42"/>
      <c r="K253" s="42"/>
      <c r="L253" s="42"/>
      <c r="M253" s="42"/>
      <c r="N253" s="42"/>
      <c r="O253" s="42"/>
      <c r="P253" s="86"/>
    </row>
    <row r="254" spans="1:16" ht="14.55" customHeight="1" x14ac:dyDescent="0.3">
      <c r="A254">
        <v>254</v>
      </c>
      <c r="B254" s="42"/>
      <c r="C254" s="42"/>
      <c r="D254" s="41" t="s">
        <v>417</v>
      </c>
      <c r="E254" s="198" t="s">
        <v>453</v>
      </c>
      <c r="F254" s="199"/>
      <c r="G254" s="42"/>
      <c r="H254" s="198" t="s">
        <v>564</v>
      </c>
      <c r="I254" s="199"/>
      <c r="J254" s="42"/>
      <c r="K254" s="81"/>
      <c r="L254" s="81"/>
      <c r="M254" s="42"/>
      <c r="N254" s="42"/>
      <c r="O254" s="42"/>
      <c r="P254" s="86"/>
    </row>
    <row r="255" spans="1:16" x14ac:dyDescent="0.3">
      <c r="A255">
        <v>255</v>
      </c>
      <c r="B255" s="42"/>
      <c r="C255" s="42"/>
      <c r="D255" s="200"/>
      <c r="E255" s="200" t="s">
        <v>377</v>
      </c>
      <c r="F255" s="204" t="s">
        <v>378</v>
      </c>
      <c r="G255" s="187" t="s">
        <v>376</v>
      </c>
      <c r="H255" s="187" t="s">
        <v>374</v>
      </c>
      <c r="I255" s="187" t="s">
        <v>375</v>
      </c>
      <c r="J255" s="247" t="s">
        <v>354</v>
      </c>
      <c r="K255" s="187" t="s">
        <v>372</v>
      </c>
      <c r="L255" s="187" t="s">
        <v>373</v>
      </c>
      <c r="M255" s="186" t="s">
        <v>355</v>
      </c>
      <c r="N255" s="187"/>
      <c r="O255" s="187" t="s">
        <v>360</v>
      </c>
      <c r="P255" s="86"/>
    </row>
    <row r="256" spans="1:16" ht="15" thickBot="1" x14ac:dyDescent="0.35">
      <c r="A256">
        <v>256</v>
      </c>
      <c r="B256" s="42"/>
      <c r="C256" s="42"/>
      <c r="D256" s="201"/>
      <c r="E256" s="201"/>
      <c r="F256" s="205"/>
      <c r="G256" s="187"/>
      <c r="H256" s="187"/>
      <c r="I256" s="187"/>
      <c r="J256" s="247"/>
      <c r="K256" s="187"/>
      <c r="L256" s="187"/>
      <c r="M256" s="186"/>
      <c r="N256" s="187"/>
      <c r="O256" s="187"/>
      <c r="P256" s="86"/>
    </row>
    <row r="257" spans="1:16" x14ac:dyDescent="0.3">
      <c r="A257">
        <v>257</v>
      </c>
      <c r="B257" s="94"/>
      <c r="C257" s="192" t="s">
        <v>429</v>
      </c>
      <c r="D257" s="136">
        <v>44743</v>
      </c>
      <c r="E257" s="18"/>
      <c r="F257" s="18"/>
      <c r="G257" s="95">
        <f>IFERROR(F257/E257,0)</f>
        <v>0</v>
      </c>
      <c r="H257" s="18"/>
      <c r="I257" s="18"/>
      <c r="J257" s="95">
        <f t="shared" ref="J257:J268" si="22">IFERROR(I257/H257,0)</f>
        <v>0</v>
      </c>
      <c r="K257" s="96">
        <f>+E251+E257-H257</f>
        <v>0</v>
      </c>
      <c r="L257" s="96">
        <f>+F251+F257-I257</f>
        <v>0</v>
      </c>
      <c r="M257" s="190"/>
      <c r="N257" s="212"/>
      <c r="O257" s="96">
        <f>+IFERROR(K257*30.5*$O$277,0)</f>
        <v>0</v>
      </c>
      <c r="P257" s="97" t="str">
        <f>+IFERROR(O257/K257/30.5,"")</f>
        <v/>
      </c>
    </row>
    <row r="258" spans="1:16" x14ac:dyDescent="0.3">
      <c r="A258">
        <v>258</v>
      </c>
      <c r="B258" s="94"/>
      <c r="C258" s="192"/>
      <c r="D258" s="136">
        <v>44044</v>
      </c>
      <c r="E258" s="19"/>
      <c r="F258" s="19"/>
      <c r="G258" s="95">
        <f t="shared" ref="G258:G268" si="23">IFERROR(F258/E258,0)</f>
        <v>0</v>
      </c>
      <c r="H258" s="19"/>
      <c r="I258" s="18"/>
      <c r="J258" s="95">
        <f t="shared" si="22"/>
        <v>0</v>
      </c>
      <c r="K258" s="88">
        <f t="shared" ref="K258:K268" si="24">+K257+E258-H258</f>
        <v>0</v>
      </c>
      <c r="L258" s="88">
        <f>+L257+F258-I258+O257</f>
        <v>0</v>
      </c>
      <c r="M258" s="190"/>
      <c r="N258" s="212"/>
      <c r="O258" s="88">
        <f>+IFERROR(K258*30.5*$O$277,0)</f>
        <v>0</v>
      </c>
      <c r="P258" s="97" t="str">
        <f t="shared" ref="P258:P268" si="25">+IFERROR(O258/K258/30.5,"")</f>
        <v/>
      </c>
    </row>
    <row r="259" spans="1:16" x14ac:dyDescent="0.3">
      <c r="A259">
        <v>259</v>
      </c>
      <c r="B259" s="94"/>
      <c r="C259" s="192"/>
      <c r="D259" s="136">
        <v>44075</v>
      </c>
      <c r="E259" s="18"/>
      <c r="F259" s="18"/>
      <c r="G259" s="95">
        <f t="shared" si="23"/>
        <v>0</v>
      </c>
      <c r="H259" s="18"/>
      <c r="I259" s="18"/>
      <c r="J259" s="95">
        <f t="shared" si="22"/>
        <v>0</v>
      </c>
      <c r="K259" s="88">
        <f t="shared" si="24"/>
        <v>0</v>
      </c>
      <c r="L259" s="88">
        <f t="shared" ref="L259:L268" si="26">+L258+F259-I259+O258</f>
        <v>0</v>
      </c>
      <c r="M259" s="190"/>
      <c r="N259" s="212"/>
      <c r="O259" s="88">
        <f t="shared" ref="O259:O268" si="27">+IFERROR(K259*30.5*$O$277,0)</f>
        <v>0</v>
      </c>
      <c r="P259" s="97" t="str">
        <f t="shared" si="25"/>
        <v/>
      </c>
    </row>
    <row r="260" spans="1:16" x14ac:dyDescent="0.3">
      <c r="A260">
        <v>260</v>
      </c>
      <c r="B260" s="94"/>
      <c r="C260" s="192"/>
      <c r="D260" s="136">
        <v>44105</v>
      </c>
      <c r="E260" s="18"/>
      <c r="F260" s="18"/>
      <c r="G260" s="95">
        <f t="shared" si="23"/>
        <v>0</v>
      </c>
      <c r="H260" s="18"/>
      <c r="I260" s="18"/>
      <c r="J260" s="95">
        <f t="shared" si="22"/>
        <v>0</v>
      </c>
      <c r="K260" s="88">
        <f t="shared" si="24"/>
        <v>0</v>
      </c>
      <c r="L260" s="88">
        <f t="shared" si="26"/>
        <v>0</v>
      </c>
      <c r="M260" s="190"/>
      <c r="N260" s="212"/>
      <c r="O260" s="88">
        <f t="shared" si="27"/>
        <v>0</v>
      </c>
      <c r="P260" s="97" t="str">
        <f t="shared" si="25"/>
        <v/>
      </c>
    </row>
    <row r="261" spans="1:16" x14ac:dyDescent="0.3">
      <c r="A261">
        <v>261</v>
      </c>
      <c r="B261" s="94"/>
      <c r="C261" s="192"/>
      <c r="D261" s="136">
        <v>44136</v>
      </c>
      <c r="E261" s="18"/>
      <c r="F261" s="18"/>
      <c r="G261" s="95">
        <f t="shared" si="23"/>
        <v>0</v>
      </c>
      <c r="H261" s="18"/>
      <c r="I261" s="18"/>
      <c r="J261" s="95">
        <f t="shared" si="22"/>
        <v>0</v>
      </c>
      <c r="K261" s="88">
        <f t="shared" si="24"/>
        <v>0</v>
      </c>
      <c r="L261" s="88">
        <f t="shared" si="26"/>
        <v>0</v>
      </c>
      <c r="M261" s="190"/>
      <c r="N261" s="212"/>
      <c r="O261" s="88">
        <f>+IFERROR(K261*30.5*$O$277,0)</f>
        <v>0</v>
      </c>
      <c r="P261" s="97" t="str">
        <f t="shared" si="25"/>
        <v/>
      </c>
    </row>
    <row r="262" spans="1:16" x14ac:dyDescent="0.3">
      <c r="A262">
        <v>262</v>
      </c>
      <c r="B262" s="94"/>
      <c r="C262" s="192"/>
      <c r="D262" s="136">
        <v>44166</v>
      </c>
      <c r="E262" s="18"/>
      <c r="F262" s="18"/>
      <c r="G262" s="95">
        <f t="shared" si="23"/>
        <v>0</v>
      </c>
      <c r="H262" s="18"/>
      <c r="I262" s="18"/>
      <c r="J262" s="95">
        <f t="shared" si="22"/>
        <v>0</v>
      </c>
      <c r="K262" s="88">
        <f t="shared" si="24"/>
        <v>0</v>
      </c>
      <c r="L262" s="88">
        <f t="shared" si="26"/>
        <v>0</v>
      </c>
      <c r="M262" s="190"/>
      <c r="N262" s="212"/>
      <c r="O262" s="88">
        <f>+IFERROR(K262*30.5*$O$277,0)</f>
        <v>0</v>
      </c>
      <c r="P262" s="97" t="str">
        <f t="shared" si="25"/>
        <v/>
      </c>
    </row>
    <row r="263" spans="1:16" x14ac:dyDescent="0.3">
      <c r="A263">
        <v>263</v>
      </c>
      <c r="B263" s="94"/>
      <c r="C263" s="192"/>
      <c r="D263" s="136">
        <v>44197</v>
      </c>
      <c r="E263" s="18"/>
      <c r="F263" s="177"/>
      <c r="G263" s="95">
        <f t="shared" si="23"/>
        <v>0</v>
      </c>
      <c r="H263" s="18"/>
      <c r="I263" s="177"/>
      <c r="J263" s="95">
        <f t="shared" si="22"/>
        <v>0</v>
      </c>
      <c r="K263" s="88">
        <f t="shared" si="24"/>
        <v>0</v>
      </c>
      <c r="L263" s="88">
        <f t="shared" si="26"/>
        <v>0</v>
      </c>
      <c r="M263" s="190"/>
      <c r="N263" s="212"/>
      <c r="O263" s="88">
        <f>+IFERROR(K263*30.5*$O$277,0)</f>
        <v>0</v>
      </c>
      <c r="P263" s="97" t="str">
        <f t="shared" si="25"/>
        <v/>
      </c>
    </row>
    <row r="264" spans="1:16" x14ac:dyDescent="0.3">
      <c r="A264">
        <v>264</v>
      </c>
      <c r="B264" s="94"/>
      <c r="C264" s="192"/>
      <c r="D264" s="136">
        <v>44228</v>
      </c>
      <c r="E264" s="18"/>
      <c r="F264" s="18"/>
      <c r="G264" s="95">
        <f t="shared" si="23"/>
        <v>0</v>
      </c>
      <c r="H264" s="18"/>
      <c r="I264" s="18"/>
      <c r="J264" s="95">
        <f t="shared" si="22"/>
        <v>0</v>
      </c>
      <c r="K264" s="88">
        <f t="shared" si="24"/>
        <v>0</v>
      </c>
      <c r="L264" s="88">
        <f t="shared" si="26"/>
        <v>0</v>
      </c>
      <c r="M264" s="190"/>
      <c r="N264" s="212"/>
      <c r="O264" s="88">
        <f t="shared" si="27"/>
        <v>0</v>
      </c>
      <c r="P264" s="97" t="str">
        <f t="shared" si="25"/>
        <v/>
      </c>
    </row>
    <row r="265" spans="1:16" x14ac:dyDescent="0.3">
      <c r="A265">
        <v>265</v>
      </c>
      <c r="B265" s="94"/>
      <c r="C265" s="192"/>
      <c r="D265" s="136">
        <v>44256</v>
      </c>
      <c r="E265" s="18"/>
      <c r="F265" s="177"/>
      <c r="G265" s="95">
        <f>IFERROR(F265/E265,0)</f>
        <v>0</v>
      </c>
      <c r="H265" s="18"/>
      <c r="I265" s="18"/>
      <c r="J265" s="95">
        <f t="shared" si="22"/>
        <v>0</v>
      </c>
      <c r="K265" s="88">
        <f t="shared" si="24"/>
        <v>0</v>
      </c>
      <c r="L265" s="88">
        <f>+L264+F265-I265+O264</f>
        <v>0</v>
      </c>
      <c r="M265" s="190"/>
      <c r="N265" s="212"/>
      <c r="O265" s="88">
        <f>+IFERROR(K265*30.5*$O$277,0)</f>
        <v>0</v>
      </c>
      <c r="P265" s="97" t="str">
        <f t="shared" si="25"/>
        <v/>
      </c>
    </row>
    <row r="266" spans="1:16" x14ac:dyDescent="0.3">
      <c r="A266">
        <v>266</v>
      </c>
      <c r="B266" s="42"/>
      <c r="C266" s="192"/>
      <c r="D266" s="136">
        <v>44287</v>
      </c>
      <c r="E266" s="18"/>
      <c r="F266" s="18"/>
      <c r="G266" s="95">
        <f>IFERROR(F266/E266,0)</f>
        <v>0</v>
      </c>
      <c r="H266" s="18"/>
      <c r="I266" s="177"/>
      <c r="J266" s="95">
        <f t="shared" si="22"/>
        <v>0</v>
      </c>
      <c r="K266" s="88">
        <f t="shared" si="24"/>
        <v>0</v>
      </c>
      <c r="L266" s="88">
        <f>+L265+F266-I266+O265</f>
        <v>0</v>
      </c>
      <c r="M266" s="190"/>
      <c r="N266" s="212"/>
      <c r="O266" s="88">
        <f>+IFERROR(K266*30.5*$O$277,0)</f>
        <v>0</v>
      </c>
      <c r="P266" s="97" t="str">
        <f t="shared" si="25"/>
        <v/>
      </c>
    </row>
    <row r="267" spans="1:16" x14ac:dyDescent="0.3">
      <c r="A267">
        <v>267</v>
      </c>
      <c r="B267" s="42"/>
      <c r="C267" s="192"/>
      <c r="D267" s="136">
        <v>43952</v>
      </c>
      <c r="E267" s="18"/>
      <c r="F267" s="18"/>
      <c r="G267" s="95">
        <f t="shared" si="23"/>
        <v>0</v>
      </c>
      <c r="H267" s="18"/>
      <c r="I267" s="177"/>
      <c r="J267" s="95">
        <f t="shared" si="22"/>
        <v>0</v>
      </c>
      <c r="K267" s="88">
        <f t="shared" si="24"/>
        <v>0</v>
      </c>
      <c r="L267" s="88">
        <f t="shared" si="26"/>
        <v>0</v>
      </c>
      <c r="M267" s="190"/>
      <c r="N267" s="212"/>
      <c r="O267" s="88">
        <f t="shared" si="27"/>
        <v>0</v>
      </c>
      <c r="P267" s="97" t="str">
        <f t="shared" si="25"/>
        <v/>
      </c>
    </row>
    <row r="268" spans="1:16" x14ac:dyDescent="0.3">
      <c r="A268">
        <v>268</v>
      </c>
      <c r="B268" s="42"/>
      <c r="C268" s="192"/>
      <c r="D268" s="136">
        <v>44348</v>
      </c>
      <c r="E268" s="20"/>
      <c r="F268" s="20"/>
      <c r="G268" s="95">
        <f t="shared" si="23"/>
        <v>0</v>
      </c>
      <c r="H268" s="20"/>
      <c r="I268" s="20"/>
      <c r="J268" s="95">
        <f t="shared" si="22"/>
        <v>0</v>
      </c>
      <c r="K268" s="88">
        <f t="shared" si="24"/>
        <v>0</v>
      </c>
      <c r="L268" s="88">
        <f t="shared" si="26"/>
        <v>0</v>
      </c>
      <c r="M268" s="190"/>
      <c r="N268" s="212"/>
      <c r="O268" s="88">
        <f t="shared" si="27"/>
        <v>0</v>
      </c>
      <c r="P268" s="97" t="str">
        <f t="shared" si="25"/>
        <v/>
      </c>
    </row>
    <row r="269" spans="1:16" x14ac:dyDescent="0.3">
      <c r="A269">
        <v>269</v>
      </c>
      <c r="B269" s="42"/>
      <c r="C269" s="42"/>
      <c r="D269" s="98" t="s">
        <v>356</v>
      </c>
      <c r="E269" s="93">
        <f>SUM(E257:E268)</f>
        <v>0</v>
      </c>
      <c r="F269" s="93">
        <f>SUM(F257:F268)</f>
        <v>0</v>
      </c>
      <c r="G269" s="99" t="str">
        <f>+IFERROR(AVERAGEIF(G257:G268,"&gt;0",G257:G268),"0")</f>
        <v>0</v>
      </c>
      <c r="H269" s="93">
        <f>SUM(H257:H268)</f>
        <v>0</v>
      </c>
      <c r="I269" s="93">
        <f>SUM(I257:I268)</f>
        <v>0</v>
      </c>
      <c r="J269" s="100" t="str">
        <f>IFERROR(AVERAGEIF(J257:J268,"&gt;0",J257:J268),"0")</f>
        <v>0</v>
      </c>
      <c r="K269" s="99">
        <f>AVERAGE(K257:K268)</f>
        <v>0</v>
      </c>
      <c r="L269" s="101">
        <f>AVERAGE(L257:L268)</f>
        <v>0</v>
      </c>
      <c r="M269" s="193">
        <f>IFERROR(AVERAGEIF(M257:N268,"&lt;&gt;0",M257:N268),0)</f>
        <v>0</v>
      </c>
      <c r="N269" s="194"/>
      <c r="O269" s="99">
        <f>IFERROR(SUM(O257:O268),"0")</f>
        <v>0</v>
      </c>
      <c r="P269" s="86"/>
    </row>
    <row r="270" spans="1:16" ht="43.2" x14ac:dyDescent="0.3">
      <c r="A270">
        <v>270</v>
      </c>
      <c r="B270" s="42"/>
      <c r="C270" s="42"/>
      <c r="D270" s="102">
        <v>44013</v>
      </c>
      <c r="E270" s="103" t="s">
        <v>358</v>
      </c>
      <c r="F270" s="103" t="s">
        <v>359</v>
      </c>
      <c r="G270" s="103" t="s">
        <v>386</v>
      </c>
      <c r="H270" s="104" t="s">
        <v>369</v>
      </c>
      <c r="I270" s="104" t="s">
        <v>370</v>
      </c>
      <c r="J270" s="103" t="s">
        <v>387</v>
      </c>
      <c r="K270" s="103" t="s">
        <v>362</v>
      </c>
      <c r="L270" s="103" t="s">
        <v>361</v>
      </c>
      <c r="M270" s="103"/>
      <c r="N270" s="104" t="s">
        <v>371</v>
      </c>
      <c r="O270" s="103" t="s">
        <v>363</v>
      </c>
      <c r="P270" s="86"/>
    </row>
    <row r="271" spans="1:16" ht="14.25" customHeight="1" x14ac:dyDescent="0.3">
      <c r="A271">
        <v>271</v>
      </c>
      <c r="B271" s="42"/>
      <c r="C271" s="42"/>
      <c r="D271" s="102"/>
      <c r="E271" s="103"/>
      <c r="F271" s="103"/>
      <c r="G271" s="103"/>
      <c r="H271" s="114"/>
      <c r="I271" s="114"/>
      <c r="J271" s="114"/>
      <c r="K271" s="114"/>
      <c r="L271" s="114"/>
      <c r="M271" s="114"/>
      <c r="N271" s="114"/>
      <c r="O271" s="137" t="str">
        <f>IFERROR((O273/(30.5*O277))/(O278),"")</f>
        <v/>
      </c>
      <c r="P271" s="115"/>
    </row>
    <row r="272" spans="1:16" ht="14.25" customHeight="1" x14ac:dyDescent="0.3">
      <c r="A272">
        <v>272</v>
      </c>
      <c r="B272" s="42"/>
      <c r="C272" s="42"/>
      <c r="D272" s="102"/>
      <c r="E272" s="103"/>
      <c r="F272" s="103"/>
      <c r="G272" s="103"/>
      <c r="H272" s="114"/>
      <c r="I272" s="114"/>
      <c r="J272" s="114"/>
      <c r="K272" s="114"/>
      <c r="L272" s="202" t="s">
        <v>143</v>
      </c>
      <c r="M272" s="202"/>
      <c r="N272" s="203"/>
      <c r="O272" s="89">
        <f>I269-F269-F252+F253-F251</f>
        <v>0</v>
      </c>
      <c r="P272" s="116" t="s">
        <v>353</v>
      </c>
    </row>
    <row r="273" spans="1:20" ht="14.25" customHeight="1" x14ac:dyDescent="0.3">
      <c r="A273">
        <v>273</v>
      </c>
      <c r="B273" s="42"/>
      <c r="C273" s="42"/>
      <c r="E273" s="117"/>
      <c r="F273" s="117"/>
      <c r="G273" s="82" t="s">
        <v>368</v>
      </c>
      <c r="H273" s="117"/>
      <c r="I273" s="117"/>
      <c r="J273" s="117"/>
      <c r="K273" s="42"/>
      <c r="L273" s="105"/>
      <c r="M273" s="105"/>
      <c r="N273" s="114" t="s">
        <v>447</v>
      </c>
      <c r="O273" s="89" t="str">
        <f>+IFERROR((O272/K269)/O278,"")</f>
        <v/>
      </c>
      <c r="P273" s="116" t="s">
        <v>449</v>
      </c>
    </row>
    <row r="274" spans="1:20" ht="14.25" customHeight="1" x14ac:dyDescent="0.3">
      <c r="A274">
        <v>274</v>
      </c>
      <c r="B274" s="42"/>
      <c r="C274" s="42"/>
      <c r="D274" s="42"/>
      <c r="E274" s="183" t="s">
        <v>365</v>
      </c>
      <c r="F274" s="183" t="s">
        <v>470</v>
      </c>
      <c r="G274" s="183" t="s">
        <v>120</v>
      </c>
      <c r="H274" s="183" t="s">
        <v>121</v>
      </c>
      <c r="I274" s="183" t="s">
        <v>122</v>
      </c>
      <c r="J274" s="183" t="s">
        <v>123</v>
      </c>
      <c r="K274" s="42"/>
      <c r="L274" s="114"/>
      <c r="M274" s="114"/>
      <c r="N274" s="114" t="s">
        <v>261</v>
      </c>
      <c r="O274" s="91">
        <f>+K269</f>
        <v>0</v>
      </c>
      <c r="P274" s="116" t="s">
        <v>448</v>
      </c>
    </row>
    <row r="275" spans="1:20" ht="14.25" customHeight="1" x14ac:dyDescent="0.3">
      <c r="A275">
        <v>275</v>
      </c>
      <c r="B275" s="42"/>
      <c r="C275" s="42"/>
      <c r="D275" s="42"/>
      <c r="E275" s="184"/>
      <c r="F275" s="184"/>
      <c r="G275" s="184"/>
      <c r="H275" s="184"/>
      <c r="I275" s="184"/>
      <c r="J275" s="184"/>
      <c r="K275" s="42"/>
      <c r="L275" s="114"/>
      <c r="M275" s="114"/>
      <c r="N275" s="114" t="s">
        <v>578</v>
      </c>
      <c r="O275" s="89">
        <f>+IFERROR(L269,"")</f>
        <v>0</v>
      </c>
      <c r="P275" s="116" t="s">
        <v>353</v>
      </c>
    </row>
    <row r="276" spans="1:20" ht="14.25" customHeight="1" x14ac:dyDescent="0.3">
      <c r="A276">
        <v>276</v>
      </c>
      <c r="B276" s="42"/>
      <c r="C276" s="42"/>
      <c r="D276" s="42" t="s">
        <v>367</v>
      </c>
      <c r="E276" s="21"/>
      <c r="F276" s="21"/>
      <c r="G276" s="21"/>
      <c r="H276" s="21"/>
      <c r="I276" s="21"/>
      <c r="J276" s="21"/>
      <c r="K276" s="111">
        <f>+SUM(E276,F276,G276,H276,I276,J276)</f>
        <v>0</v>
      </c>
      <c r="L276" s="202" t="s">
        <v>445</v>
      </c>
      <c r="M276" s="202"/>
      <c r="N276" s="203"/>
      <c r="O276" s="92" t="str">
        <f>+IFERROR(O272/O275,"")</f>
        <v/>
      </c>
      <c r="P276" s="116" t="s">
        <v>29</v>
      </c>
    </row>
    <row r="277" spans="1:20" ht="14.25" customHeight="1" x14ac:dyDescent="0.3">
      <c r="A277">
        <v>277</v>
      </c>
      <c r="B277" s="42"/>
      <c r="C277" s="42"/>
      <c r="D277" s="42"/>
      <c r="E277" s="42" t="s">
        <v>29</v>
      </c>
      <c r="F277" s="42" t="s">
        <v>29</v>
      </c>
      <c r="G277" s="42" t="s">
        <v>29</v>
      </c>
      <c r="H277" s="42" t="s">
        <v>29</v>
      </c>
      <c r="I277" s="42" t="s">
        <v>29</v>
      </c>
      <c r="J277" s="42" t="s">
        <v>29</v>
      </c>
      <c r="K277" s="42"/>
      <c r="L277" s="114"/>
      <c r="M277" s="114"/>
      <c r="N277" s="114" t="s">
        <v>446</v>
      </c>
      <c r="O277" s="89" t="str">
        <f>+IFERROR(O273/(J252),"")</f>
        <v/>
      </c>
      <c r="P277" s="116" t="s">
        <v>3262</v>
      </c>
    </row>
    <row r="278" spans="1:20" ht="14.25" customHeight="1" x14ac:dyDescent="0.3">
      <c r="A278">
        <v>278</v>
      </c>
      <c r="B278" s="42"/>
      <c r="C278" s="42"/>
      <c r="D278" s="185" t="s">
        <v>124</v>
      </c>
      <c r="E278" s="185"/>
      <c r="F278" s="16"/>
      <c r="G278" s="47" t="s">
        <v>21</v>
      </c>
      <c r="H278" s="42"/>
      <c r="I278" s="42"/>
      <c r="J278" s="42"/>
      <c r="K278" s="42"/>
      <c r="L278" s="202" t="s">
        <v>3260</v>
      </c>
      <c r="M278" s="202"/>
      <c r="N278" s="203"/>
      <c r="O278" s="145" t="str">
        <f>IFERROR(H269/K269,"")</f>
        <v/>
      </c>
      <c r="P278" s="118"/>
    </row>
    <row r="279" spans="1:20" ht="14.25" customHeight="1" x14ac:dyDescent="0.3">
      <c r="A279">
        <v>279</v>
      </c>
      <c r="B279" s="42"/>
      <c r="C279" s="42"/>
      <c r="D279" s="185"/>
      <c r="E279" s="185"/>
      <c r="F279" s="42"/>
      <c r="G279" s="42"/>
      <c r="H279" s="42"/>
      <c r="I279" s="42"/>
      <c r="J279" s="42"/>
      <c r="K279" s="42"/>
      <c r="M279" s="84"/>
      <c r="N279" s="114" t="s">
        <v>443</v>
      </c>
      <c r="O279" s="123" t="str">
        <f>+IFERROR(E252/O274,"")</f>
        <v/>
      </c>
      <c r="P279" s="47" t="s">
        <v>29</v>
      </c>
    </row>
    <row r="280" spans="1:20" ht="25.8" x14ac:dyDescent="0.3">
      <c r="A280">
        <v>280</v>
      </c>
      <c r="B280" s="42"/>
      <c r="C280" s="42"/>
      <c r="D280" s="208" t="s">
        <v>351</v>
      </c>
      <c r="E280" s="208"/>
      <c r="F280" s="208"/>
      <c r="G280" s="208"/>
      <c r="H280" s="208"/>
      <c r="I280" s="208"/>
      <c r="J280" s="208"/>
      <c r="K280" s="208"/>
      <c r="L280" s="208"/>
      <c r="M280" s="208"/>
      <c r="N280" s="208"/>
      <c r="O280" s="208"/>
      <c r="P280" s="209"/>
    </row>
    <row r="281" spans="1:20" ht="36.6" customHeight="1" x14ac:dyDescent="0.35">
      <c r="A281">
        <v>281</v>
      </c>
      <c r="B281" s="83"/>
      <c r="C281" s="42"/>
      <c r="D281" s="243" t="s">
        <v>471</v>
      </c>
      <c r="E281" s="244"/>
      <c r="F281" s="244"/>
      <c r="G281" s="244"/>
      <c r="H281" s="244"/>
      <c r="I281" s="244"/>
      <c r="J281" s="244"/>
      <c r="K281" s="244"/>
      <c r="L281" s="244"/>
      <c r="M281" s="244"/>
      <c r="N281" s="244"/>
      <c r="O281" s="244"/>
      <c r="P281" s="245"/>
      <c r="T281" s="14"/>
    </row>
    <row r="282" spans="1:20" ht="28.8" x14ac:dyDescent="0.3">
      <c r="A282">
        <v>282</v>
      </c>
      <c r="B282" s="42"/>
      <c r="C282" s="42"/>
      <c r="D282" s="210" t="s">
        <v>452</v>
      </c>
      <c r="E282" s="210"/>
      <c r="F282" s="210"/>
      <c r="G282" s="210"/>
      <c r="H282" s="210"/>
      <c r="I282" s="210"/>
      <c r="J282" s="210"/>
      <c r="K282" s="210"/>
      <c r="L282" s="210"/>
      <c r="M282" s="210"/>
      <c r="N282" s="210"/>
      <c r="O282" s="210"/>
      <c r="P282" s="211"/>
    </row>
    <row r="283" spans="1:20" ht="14.55" customHeight="1" x14ac:dyDescent="0.3">
      <c r="A283">
        <v>283</v>
      </c>
      <c r="B283" s="42"/>
      <c r="C283" s="42"/>
      <c r="D283" s="42"/>
      <c r="E283" s="42" t="s">
        <v>433</v>
      </c>
      <c r="F283" s="15"/>
      <c r="G283" s="85" t="s">
        <v>21</v>
      </c>
      <c r="H283" s="42"/>
      <c r="I283" s="42" t="s">
        <v>341</v>
      </c>
      <c r="J283" s="16"/>
      <c r="K283" s="42"/>
      <c r="M283" s="42" t="s">
        <v>467</v>
      </c>
      <c r="N283" s="16"/>
      <c r="O283" s="34" t="s">
        <v>37</v>
      </c>
      <c r="P283" s="86"/>
    </row>
    <row r="284" spans="1:20" ht="14.55" customHeight="1" x14ac:dyDescent="0.3">
      <c r="A284">
        <v>284</v>
      </c>
      <c r="B284" s="42"/>
      <c r="C284" s="42"/>
      <c r="D284" s="42"/>
      <c r="E284" s="42" t="s">
        <v>22</v>
      </c>
      <c r="F284" s="16"/>
      <c r="G284" s="85" t="s">
        <v>23</v>
      </c>
      <c r="H284" s="42"/>
      <c r="I284" s="42" t="s">
        <v>379</v>
      </c>
      <c r="J284" s="16"/>
      <c r="K284" s="42"/>
      <c r="M284" s="42" t="s">
        <v>468</v>
      </c>
      <c r="N284" s="16"/>
      <c r="O284" s="34" t="s">
        <v>37</v>
      </c>
      <c r="P284" s="86"/>
    </row>
    <row r="285" spans="1:20" ht="14.55" customHeight="1" x14ac:dyDescent="0.3">
      <c r="A285">
        <v>285</v>
      </c>
      <c r="B285" s="42"/>
      <c r="C285" s="42"/>
      <c r="D285" s="42"/>
      <c r="E285" s="42" t="s">
        <v>24</v>
      </c>
      <c r="F285" s="15"/>
      <c r="G285" s="85" t="s">
        <v>21</v>
      </c>
      <c r="H285" s="214" t="s">
        <v>462</v>
      </c>
      <c r="I285" s="214"/>
      <c r="J285" s="16"/>
      <c r="K285" s="47" t="s">
        <v>65</v>
      </c>
      <c r="L285" s="42"/>
      <c r="M285" s="42"/>
      <c r="N285" s="42"/>
      <c r="O285" s="42"/>
      <c r="P285" s="86"/>
    </row>
    <row r="286" spans="1:20" ht="14.55" customHeight="1" x14ac:dyDescent="0.3">
      <c r="A286">
        <v>286</v>
      </c>
      <c r="B286" s="42"/>
      <c r="C286" s="42"/>
      <c r="D286" s="42"/>
      <c r="E286" s="42" t="s">
        <v>544</v>
      </c>
      <c r="F286" s="16"/>
      <c r="G286" s="85" t="s">
        <v>29</v>
      </c>
      <c r="H286" s="214"/>
      <c r="I286" s="214"/>
      <c r="J286" s="47"/>
      <c r="K286" s="47"/>
      <c r="L286" s="42"/>
      <c r="M286" s="42"/>
      <c r="N286" s="42"/>
      <c r="O286" s="42"/>
      <c r="P286" s="86"/>
    </row>
    <row r="287" spans="1:20" ht="14.55" customHeight="1" x14ac:dyDescent="0.3">
      <c r="A287">
        <v>287</v>
      </c>
      <c r="B287" s="42"/>
      <c r="C287" s="42"/>
      <c r="D287" s="42"/>
      <c r="E287" s="42"/>
      <c r="F287" s="82" t="s">
        <v>3258</v>
      </c>
      <c r="G287" s="85"/>
      <c r="H287" s="85"/>
      <c r="I287" s="85"/>
      <c r="J287" s="85"/>
      <c r="K287" s="85"/>
      <c r="L287" s="85"/>
      <c r="M287" s="85"/>
      <c r="N287" s="85"/>
      <c r="O287" s="85"/>
      <c r="P287" s="86"/>
    </row>
    <row r="288" spans="1:20" ht="14.55" customHeight="1" x14ac:dyDescent="0.3">
      <c r="A288">
        <v>288</v>
      </c>
      <c r="B288" s="42"/>
      <c r="C288" s="42"/>
      <c r="D288" s="42"/>
      <c r="E288" s="183" t="s">
        <v>365</v>
      </c>
      <c r="F288" s="183" t="s">
        <v>119</v>
      </c>
      <c r="G288" s="183" t="s">
        <v>120</v>
      </c>
      <c r="H288" s="183" t="s">
        <v>121</v>
      </c>
      <c r="I288" s="183" t="s">
        <v>122</v>
      </c>
      <c r="J288" s="183" t="s">
        <v>123</v>
      </c>
      <c r="K288" s="42"/>
      <c r="L288" s="85"/>
      <c r="M288" s="85"/>
      <c r="N288" s="85"/>
      <c r="O288" s="85"/>
      <c r="P288" s="86"/>
    </row>
    <row r="289" spans="1:16" ht="14.55" customHeight="1" x14ac:dyDescent="0.3">
      <c r="A289">
        <v>289</v>
      </c>
      <c r="B289" s="42"/>
      <c r="C289" s="42"/>
      <c r="D289" s="42"/>
      <c r="E289" s="184"/>
      <c r="F289" s="184"/>
      <c r="G289" s="184"/>
      <c r="H289" s="184"/>
      <c r="I289" s="184"/>
      <c r="J289" s="184"/>
      <c r="K289" s="42"/>
      <c r="L289" s="197" t="s">
        <v>124</v>
      </c>
      <c r="M289" s="197"/>
      <c r="N289" s="16"/>
      <c r="O289" s="47" t="s">
        <v>21</v>
      </c>
      <c r="P289" s="86"/>
    </row>
    <row r="290" spans="1:16" ht="14.55" customHeight="1" x14ac:dyDescent="0.3">
      <c r="A290">
        <v>290</v>
      </c>
      <c r="B290" s="42"/>
      <c r="C290" s="42"/>
      <c r="D290" s="42" t="s">
        <v>367</v>
      </c>
      <c r="E290" s="21"/>
      <c r="F290" s="21"/>
      <c r="G290" s="21"/>
      <c r="H290" s="21"/>
      <c r="I290" s="21"/>
      <c r="J290" s="21"/>
      <c r="K290" s="111">
        <f>+SUM(E290,F290,G290,H290,I290,J290)</f>
        <v>0</v>
      </c>
      <c r="L290" s="197"/>
      <c r="M290" s="197"/>
      <c r="N290" s="42"/>
      <c r="O290" s="42"/>
      <c r="P290" s="86"/>
    </row>
    <row r="291" spans="1:16" ht="14.55" customHeight="1" x14ac:dyDescent="0.3">
      <c r="A291">
        <v>291</v>
      </c>
      <c r="B291" s="42"/>
      <c r="C291" s="42"/>
      <c r="D291" s="42"/>
      <c r="E291" s="42" t="s">
        <v>29</v>
      </c>
      <c r="F291" s="42" t="s">
        <v>29</v>
      </c>
      <c r="G291" s="42" t="s">
        <v>29</v>
      </c>
      <c r="H291" s="42" t="s">
        <v>29</v>
      </c>
      <c r="I291" s="42" t="s">
        <v>29</v>
      </c>
      <c r="J291" s="42" t="s">
        <v>29</v>
      </c>
      <c r="K291" s="42"/>
      <c r="L291" s="197"/>
      <c r="M291" s="197"/>
      <c r="N291" s="85"/>
      <c r="O291" s="85"/>
      <c r="P291" s="86"/>
    </row>
    <row r="292" spans="1:16" ht="14.55" customHeight="1" x14ac:dyDescent="0.3">
      <c r="A292">
        <v>292</v>
      </c>
      <c r="B292" s="42"/>
      <c r="C292" s="42"/>
      <c r="D292" s="42"/>
      <c r="E292" s="85"/>
      <c r="F292" s="85"/>
      <c r="G292" s="85"/>
      <c r="H292" s="85"/>
      <c r="I292" s="85"/>
      <c r="J292" s="85"/>
      <c r="K292" s="85"/>
      <c r="L292" s="85"/>
      <c r="M292" s="85"/>
      <c r="N292" s="85"/>
      <c r="O292" s="85"/>
      <c r="P292" s="86"/>
    </row>
    <row r="293" spans="1:16" x14ac:dyDescent="0.3">
      <c r="A293">
        <v>293</v>
      </c>
      <c r="B293" s="42"/>
      <c r="C293" s="42"/>
      <c r="D293" s="42"/>
      <c r="E293" s="42"/>
      <c r="F293" s="85"/>
      <c r="G293" s="85"/>
      <c r="H293" s="85"/>
      <c r="I293" s="84"/>
      <c r="J293" s="84"/>
      <c r="K293" s="47"/>
      <c r="L293" s="42"/>
      <c r="M293" s="42"/>
      <c r="N293" s="42"/>
      <c r="O293" s="42"/>
      <c r="P293" s="86"/>
    </row>
    <row r="294" spans="1:16" ht="28.8" x14ac:dyDescent="0.3">
      <c r="A294">
        <v>294</v>
      </c>
      <c r="B294" s="42"/>
      <c r="C294" s="42"/>
      <c r="D294" s="210" t="s">
        <v>451</v>
      </c>
      <c r="E294" s="210"/>
      <c r="F294" s="210"/>
      <c r="G294" s="210"/>
      <c r="H294" s="210"/>
      <c r="I294" s="210"/>
      <c r="J294" s="210"/>
      <c r="K294" s="210"/>
      <c r="L294" s="210"/>
      <c r="M294" s="210"/>
      <c r="N294" s="210"/>
      <c r="O294" s="210"/>
      <c r="P294" s="211"/>
    </row>
    <row r="295" spans="1:16" x14ac:dyDescent="0.3">
      <c r="A295">
        <v>295</v>
      </c>
      <c r="B295" s="42"/>
      <c r="C295" s="42"/>
      <c r="D295" s="42"/>
      <c r="E295" s="42"/>
      <c r="F295" s="42"/>
      <c r="G295" s="85"/>
      <c r="H295" s="42"/>
      <c r="I295" s="42"/>
      <c r="J295" s="42"/>
      <c r="K295" s="42"/>
      <c r="L295" s="42"/>
      <c r="M295" s="42"/>
      <c r="N295" s="42"/>
      <c r="O295" s="42"/>
      <c r="P295" s="86"/>
    </row>
    <row r="296" spans="1:16" ht="15.6" x14ac:dyDescent="0.3">
      <c r="A296">
        <v>296</v>
      </c>
      <c r="B296" s="42"/>
      <c r="C296" s="42"/>
      <c r="D296" s="42"/>
      <c r="E296" s="87" t="s">
        <v>396</v>
      </c>
      <c r="F296" s="87" t="s">
        <v>21</v>
      </c>
      <c r="G296" s="87" t="s">
        <v>37</v>
      </c>
      <c r="H296" s="42"/>
      <c r="I296" s="42" t="s">
        <v>341</v>
      </c>
      <c r="J296" s="16"/>
      <c r="K296" s="42"/>
      <c r="L296" s="42"/>
      <c r="M296" s="42"/>
      <c r="N296" s="42"/>
      <c r="O296" s="42"/>
      <c r="P296" s="86"/>
    </row>
    <row r="297" spans="1:16" x14ac:dyDescent="0.3">
      <c r="A297">
        <v>297</v>
      </c>
      <c r="B297" s="42"/>
      <c r="C297" s="42"/>
      <c r="D297" s="42" t="s">
        <v>441</v>
      </c>
      <c r="E297" s="23"/>
      <c r="F297" s="25"/>
      <c r="G297" s="88" t="str">
        <f>IFERROR(F297/E297,"")</f>
        <v/>
      </c>
      <c r="H297" s="42"/>
      <c r="I297" s="42" t="s">
        <v>379</v>
      </c>
      <c r="J297" s="16"/>
      <c r="K297" s="42"/>
      <c r="L297" s="42"/>
      <c r="M297" s="42"/>
      <c r="N297" s="42"/>
      <c r="O297" s="42"/>
      <c r="P297" s="86"/>
    </row>
    <row r="298" spans="1:16" x14ac:dyDescent="0.3">
      <c r="A298">
        <v>298</v>
      </c>
      <c r="B298" s="42"/>
      <c r="C298" s="42"/>
      <c r="D298" s="42" t="s">
        <v>440</v>
      </c>
      <c r="E298" s="23"/>
      <c r="F298" s="25"/>
      <c r="G298" s="88" t="str">
        <f t="shared" ref="G298:G305" si="28">IFERROR(F298/E298,"")</f>
        <v/>
      </c>
      <c r="H298" s="85"/>
      <c r="I298" s="84" t="s">
        <v>439</v>
      </c>
      <c r="J298" s="16"/>
      <c r="K298" s="47" t="s">
        <v>65</v>
      </c>
      <c r="L298" s="42"/>
      <c r="M298" s="42"/>
      <c r="N298" s="42"/>
      <c r="O298" s="42"/>
      <c r="P298" s="86"/>
    </row>
    <row r="299" spans="1:16" x14ac:dyDescent="0.3">
      <c r="A299">
        <v>299</v>
      </c>
      <c r="B299" s="42"/>
      <c r="C299" s="42"/>
      <c r="D299" s="42" t="s">
        <v>454</v>
      </c>
      <c r="E299" s="23"/>
      <c r="F299" s="25"/>
      <c r="G299" s="88" t="str">
        <f t="shared" si="28"/>
        <v/>
      </c>
      <c r="H299" s="85"/>
      <c r="I299" s="84"/>
      <c r="J299" s="85"/>
      <c r="K299" s="47"/>
      <c r="L299" s="42"/>
      <c r="M299" s="42"/>
      <c r="N299" s="42"/>
      <c r="O299" s="42"/>
      <c r="P299" s="86"/>
    </row>
    <row r="300" spans="1:16" x14ac:dyDescent="0.3">
      <c r="A300">
        <v>300</v>
      </c>
      <c r="B300" s="42"/>
      <c r="C300" s="42"/>
      <c r="D300" s="42" t="s">
        <v>457</v>
      </c>
      <c r="E300" s="23"/>
      <c r="F300" s="25"/>
      <c r="G300" s="88" t="str">
        <f t="shared" si="28"/>
        <v/>
      </c>
      <c r="H300" s="85"/>
      <c r="I300" s="84"/>
      <c r="J300" s="85"/>
      <c r="K300" s="47"/>
      <c r="L300" s="42"/>
      <c r="M300" s="42"/>
      <c r="N300" s="42"/>
      <c r="O300" s="42"/>
      <c r="P300" s="86"/>
    </row>
    <row r="301" spans="1:16" x14ac:dyDescent="0.3">
      <c r="A301">
        <v>301</v>
      </c>
      <c r="B301" s="42"/>
      <c r="C301" s="42"/>
      <c r="D301" s="42" t="s">
        <v>442</v>
      </c>
      <c r="E301" s="23"/>
      <c r="F301" s="25"/>
      <c r="G301" s="88" t="str">
        <f t="shared" si="28"/>
        <v/>
      </c>
      <c r="H301" s="85"/>
      <c r="I301" s="42" t="s">
        <v>143</v>
      </c>
      <c r="J301" s="89" cm="1">
        <f t="array" ref="J301">SUM(F301:F303,-F298:F300)+F305-F297</f>
        <v>0</v>
      </c>
      <c r="K301" s="47" t="s">
        <v>353</v>
      </c>
      <c r="L301" s="124" t="str">
        <f>+IFERROR(AVERAGE(G297,G299,G298,G300),"")</f>
        <v/>
      </c>
      <c r="M301" s="42"/>
      <c r="N301" s="42"/>
      <c r="O301" s="42"/>
      <c r="P301" s="86"/>
    </row>
    <row r="302" spans="1:16" x14ac:dyDescent="0.3">
      <c r="A302">
        <v>302</v>
      </c>
      <c r="B302" s="42"/>
      <c r="C302" s="42"/>
      <c r="D302" s="42" t="s">
        <v>456</v>
      </c>
      <c r="E302" s="23"/>
      <c r="F302" s="25"/>
      <c r="G302" s="88" t="str">
        <f t="shared" si="28"/>
        <v/>
      </c>
      <c r="H302" s="85"/>
      <c r="I302" s="42" t="s">
        <v>447</v>
      </c>
      <c r="J302" s="89" t="str">
        <f>+IFERROR(J301/J303,"")</f>
        <v/>
      </c>
      <c r="K302" s="47" t="s">
        <v>449</v>
      </c>
      <c r="L302" s="124" t="str">
        <f>+IFERROR(AVERAGE(G301,G302,G303,G305),"")</f>
        <v/>
      </c>
      <c r="M302" s="42"/>
      <c r="N302" s="42"/>
      <c r="O302" s="42"/>
      <c r="P302" s="86"/>
    </row>
    <row r="303" spans="1:16" x14ac:dyDescent="0.3">
      <c r="A303">
        <v>303</v>
      </c>
      <c r="B303" s="42"/>
      <c r="C303" s="42"/>
      <c r="D303" s="42" t="s">
        <v>455</v>
      </c>
      <c r="E303" s="23"/>
      <c r="F303" s="25"/>
      <c r="G303" s="88" t="str">
        <f t="shared" si="28"/>
        <v/>
      </c>
      <c r="H303" s="85"/>
      <c r="I303" s="84" t="s">
        <v>261</v>
      </c>
      <c r="J303" s="91">
        <f>AVERAGE(SUM(E297:E300),E305)</f>
        <v>0</v>
      </c>
      <c r="K303" s="47" t="s">
        <v>448</v>
      </c>
      <c r="L303" s="140"/>
      <c r="M303" s="42"/>
      <c r="N303" s="42"/>
      <c r="O303" s="42"/>
      <c r="P303" s="86"/>
    </row>
    <row r="304" spans="1:16" x14ac:dyDescent="0.3">
      <c r="A304">
        <v>304</v>
      </c>
      <c r="B304" s="42"/>
      <c r="C304" s="42"/>
      <c r="D304" s="42" t="s">
        <v>443</v>
      </c>
      <c r="E304" s="23"/>
      <c r="F304" s="25"/>
      <c r="G304" s="88" t="str">
        <f t="shared" si="28"/>
        <v/>
      </c>
      <c r="H304" s="85"/>
      <c r="I304" s="84" t="s">
        <v>578</v>
      </c>
      <c r="J304" s="89" t="str">
        <f>+IFERROR(AVERAGE(SUM(F297:F300),F305)*J298*VALUE(MID(J297,1,1))/365,"")</f>
        <v/>
      </c>
      <c r="K304" s="47" t="s">
        <v>353</v>
      </c>
      <c r="L304" s="124"/>
      <c r="M304" s="42"/>
      <c r="N304" s="42"/>
      <c r="O304" s="42"/>
      <c r="P304" s="86"/>
    </row>
    <row r="305" spans="1:16" ht="14.55" customHeight="1" thickBot="1" x14ac:dyDescent="0.35">
      <c r="A305">
        <v>305</v>
      </c>
      <c r="B305" s="42"/>
      <c r="C305" s="42"/>
      <c r="D305" s="42" t="s">
        <v>444</v>
      </c>
      <c r="E305" s="26"/>
      <c r="F305" s="25"/>
      <c r="G305" s="143" t="str">
        <f t="shared" si="28"/>
        <v/>
      </c>
      <c r="H305" s="85"/>
      <c r="I305" s="84" t="s">
        <v>445</v>
      </c>
      <c r="J305" s="92" t="str">
        <f>+IFERROR(J301/J304,"")</f>
        <v/>
      </c>
      <c r="K305" s="47" t="s">
        <v>29</v>
      </c>
      <c r="L305" s="42"/>
      <c r="M305" s="42"/>
      <c r="N305" s="42"/>
      <c r="O305" s="42"/>
      <c r="P305" s="86"/>
    </row>
    <row r="306" spans="1:16" x14ac:dyDescent="0.3">
      <c r="A306">
        <v>306</v>
      </c>
      <c r="B306" s="42"/>
      <c r="C306" s="42"/>
      <c r="D306" s="42"/>
      <c r="E306" s="42"/>
      <c r="F306" s="42"/>
      <c r="G306" s="85"/>
      <c r="H306" s="85"/>
      <c r="I306" s="84" t="s">
        <v>446</v>
      </c>
      <c r="J306" s="89" t="str">
        <f>+IFERROR(J302/(VALUE(MID(J297,1,1))*J298),"")</f>
        <v/>
      </c>
      <c r="K306" s="47" t="s">
        <v>3262</v>
      </c>
      <c r="L306" s="42"/>
      <c r="M306" s="42"/>
      <c r="N306" s="42"/>
      <c r="O306" s="42"/>
      <c r="P306" s="86"/>
    </row>
    <row r="307" spans="1:16" ht="14.55" customHeight="1" x14ac:dyDescent="0.3">
      <c r="A307">
        <v>307</v>
      </c>
      <c r="B307" s="42"/>
      <c r="C307" s="42"/>
      <c r="D307" s="42"/>
      <c r="E307" s="42"/>
      <c r="F307" s="82" t="s">
        <v>3258</v>
      </c>
      <c r="G307" s="85"/>
      <c r="I307" s="84" t="s">
        <v>561</v>
      </c>
      <c r="J307" s="123" t="str">
        <f>+IFERROR(E304/J303,"")</f>
        <v/>
      </c>
      <c r="K307" s="47" t="s">
        <v>29</v>
      </c>
      <c r="M307" s="85"/>
      <c r="N307" s="85"/>
      <c r="O307" s="85"/>
      <c r="P307" s="86"/>
    </row>
    <row r="308" spans="1:16" ht="14.55" customHeight="1" x14ac:dyDescent="0.3">
      <c r="A308">
        <v>308</v>
      </c>
      <c r="B308" s="42"/>
      <c r="C308" s="42"/>
      <c r="D308" s="42"/>
      <c r="E308" s="183" t="s">
        <v>365</v>
      </c>
      <c r="F308" s="183" t="s">
        <v>119</v>
      </c>
      <c r="G308" s="183" t="s">
        <v>120</v>
      </c>
      <c r="H308" s="183" t="s">
        <v>121</v>
      </c>
      <c r="I308" s="183" t="s">
        <v>122</v>
      </c>
      <c r="J308" s="183" t="s">
        <v>123</v>
      </c>
      <c r="K308" s="42"/>
      <c r="L308" s="85"/>
      <c r="M308" s="85"/>
      <c r="N308" s="85"/>
      <c r="O308" s="85"/>
      <c r="P308" s="86"/>
    </row>
    <row r="309" spans="1:16" ht="14.55" customHeight="1" x14ac:dyDescent="0.3">
      <c r="A309">
        <v>309</v>
      </c>
      <c r="B309" s="42"/>
      <c r="C309" s="42"/>
      <c r="D309" s="42"/>
      <c r="E309" s="184"/>
      <c r="F309" s="184"/>
      <c r="G309" s="184"/>
      <c r="H309" s="184"/>
      <c r="I309" s="184"/>
      <c r="J309" s="184"/>
      <c r="K309" s="42"/>
      <c r="L309" s="197" t="s">
        <v>124</v>
      </c>
      <c r="M309" s="197"/>
      <c r="N309" s="16"/>
      <c r="O309" s="47" t="s">
        <v>21</v>
      </c>
      <c r="P309" s="86"/>
    </row>
    <row r="310" spans="1:16" ht="14.55" customHeight="1" x14ac:dyDescent="0.3">
      <c r="A310">
        <v>310</v>
      </c>
      <c r="B310" s="42"/>
      <c r="C310" s="42"/>
      <c r="D310" s="42" t="s">
        <v>367</v>
      </c>
      <c r="E310" s="21"/>
      <c r="F310" s="21"/>
      <c r="G310" s="21"/>
      <c r="H310" s="21"/>
      <c r="I310" s="21"/>
      <c r="J310" s="21"/>
      <c r="K310" s="111">
        <f>+SUM(E310,F310,G310,H310,I310,J310)</f>
        <v>0</v>
      </c>
      <c r="L310" s="197"/>
      <c r="M310" s="197"/>
      <c r="N310" s="42"/>
      <c r="O310" s="42"/>
      <c r="P310" s="86"/>
    </row>
    <row r="311" spans="1:16" ht="14.55" customHeight="1" x14ac:dyDescent="0.3">
      <c r="A311">
        <v>311</v>
      </c>
      <c r="B311" s="42"/>
      <c r="C311" s="42"/>
      <c r="D311" s="42"/>
      <c r="E311" s="42" t="s">
        <v>29</v>
      </c>
      <c r="F311" s="42" t="s">
        <v>29</v>
      </c>
      <c r="G311" s="42" t="s">
        <v>29</v>
      </c>
      <c r="H311" s="42" t="s">
        <v>29</v>
      </c>
      <c r="I311" s="42" t="s">
        <v>29</v>
      </c>
      <c r="J311" s="42" t="s">
        <v>29</v>
      </c>
      <c r="K311" s="42"/>
      <c r="L311" s="197"/>
      <c r="M311" s="197"/>
      <c r="N311" s="85"/>
      <c r="O311" s="85"/>
      <c r="P311" s="86"/>
    </row>
    <row r="312" spans="1:16" ht="14.55" customHeight="1" x14ac:dyDescent="0.3">
      <c r="A312">
        <v>312</v>
      </c>
      <c r="B312" s="42"/>
      <c r="C312" s="42"/>
      <c r="D312" s="42"/>
      <c r="E312" s="85"/>
      <c r="F312" s="85"/>
      <c r="G312" s="85"/>
      <c r="H312" s="85"/>
      <c r="I312" s="85"/>
      <c r="J312" s="85"/>
      <c r="K312" s="85"/>
      <c r="L312" s="85"/>
      <c r="M312" s="85"/>
      <c r="N312" s="85"/>
      <c r="O312" s="85"/>
      <c r="P312" s="86"/>
    </row>
    <row r="313" spans="1:16" x14ac:dyDescent="0.3">
      <c r="A313">
        <v>313</v>
      </c>
      <c r="B313" s="42"/>
      <c r="C313" s="42"/>
      <c r="D313" s="42"/>
      <c r="E313" s="42"/>
      <c r="F313" s="42"/>
      <c r="G313" s="42"/>
      <c r="H313" s="42"/>
      <c r="I313" s="42"/>
      <c r="J313" s="42"/>
      <c r="K313" s="42"/>
      <c r="L313" s="42"/>
      <c r="M313" s="42"/>
      <c r="N313" s="42"/>
      <c r="O313" s="42"/>
      <c r="P313" s="86"/>
    </row>
    <row r="314" spans="1:16" ht="28.5" customHeight="1" x14ac:dyDescent="0.3">
      <c r="A314">
        <v>314</v>
      </c>
      <c r="B314" s="42"/>
      <c r="C314" s="42"/>
      <c r="D314" s="210" t="s">
        <v>450</v>
      </c>
      <c r="E314" s="210"/>
      <c r="F314" s="210"/>
      <c r="G314" s="210"/>
      <c r="H314" s="210"/>
      <c r="I314" s="210"/>
      <c r="J314" s="210"/>
      <c r="K314" s="210"/>
      <c r="L314" s="210"/>
      <c r="M314" s="210"/>
      <c r="N314" s="210"/>
      <c r="O314" s="210"/>
      <c r="P314" s="211"/>
    </row>
    <row r="315" spans="1:16" x14ac:dyDescent="0.3">
      <c r="A315">
        <v>315</v>
      </c>
      <c r="B315" s="42"/>
      <c r="C315" s="42"/>
      <c r="D315" s="42"/>
      <c r="E315" s="42"/>
      <c r="F315" s="42"/>
      <c r="G315" s="85"/>
      <c r="H315" s="85"/>
      <c r="I315" s="84"/>
      <c r="J315" s="85"/>
      <c r="K315" s="47"/>
      <c r="L315" s="42"/>
      <c r="M315" s="42"/>
      <c r="N315" s="42"/>
      <c r="O315" s="42"/>
      <c r="P315" s="86"/>
    </row>
    <row r="316" spans="1:16" ht="15.6" x14ac:dyDescent="0.3">
      <c r="A316">
        <v>316</v>
      </c>
      <c r="B316" s="42"/>
      <c r="C316" s="42"/>
      <c r="D316" s="81"/>
      <c r="E316" s="87" t="s">
        <v>396</v>
      </c>
      <c r="F316" s="87" t="s">
        <v>21</v>
      </c>
      <c r="G316" s="87" t="s">
        <v>397</v>
      </c>
      <c r="H316" s="85"/>
      <c r="I316" s="85"/>
      <c r="J316" s="42"/>
      <c r="K316" s="42"/>
      <c r="L316" s="42"/>
      <c r="M316" s="42"/>
      <c r="N316" s="42"/>
      <c r="O316" s="42"/>
      <c r="P316" s="86"/>
    </row>
    <row r="317" spans="1:16" ht="15.6" x14ac:dyDescent="0.3">
      <c r="A317">
        <v>317</v>
      </c>
      <c r="B317" s="42"/>
      <c r="C317" s="42"/>
      <c r="D317" s="87" t="s">
        <v>352</v>
      </c>
      <c r="E317" s="17"/>
      <c r="F317" s="17"/>
      <c r="G317" s="93" t="str">
        <f>+IFERROR(F317/E317,"0")</f>
        <v>0</v>
      </c>
      <c r="H317" s="42"/>
      <c r="I317" s="42" t="s">
        <v>341</v>
      </c>
      <c r="J317" s="16"/>
      <c r="K317" s="42"/>
      <c r="L317" s="42"/>
      <c r="M317" s="42"/>
      <c r="N317" s="42"/>
      <c r="O317" s="42"/>
      <c r="P317" s="86"/>
    </row>
    <row r="318" spans="1:16" ht="14.55" customHeight="1" x14ac:dyDescent="0.3">
      <c r="A318">
        <v>318</v>
      </c>
      <c r="B318" s="42"/>
      <c r="C318" s="42"/>
      <c r="D318" s="87" t="s">
        <v>443</v>
      </c>
      <c r="E318" s="17"/>
      <c r="F318" s="17"/>
      <c r="G318" s="93" t="str">
        <f>+IFERROR(F318/E318,"0")</f>
        <v>0</v>
      </c>
      <c r="H318" s="42"/>
      <c r="I318" s="42" t="s">
        <v>458</v>
      </c>
      <c r="J318" s="144"/>
      <c r="K318" s="47" t="s">
        <v>65</v>
      </c>
      <c r="L318" s="42"/>
      <c r="M318" s="42"/>
      <c r="N318" s="42"/>
      <c r="O318" s="42"/>
      <c r="P318" s="86"/>
    </row>
    <row r="319" spans="1:16" ht="15" customHeight="1" x14ac:dyDescent="0.3">
      <c r="A319">
        <v>319</v>
      </c>
      <c r="B319" s="42"/>
      <c r="C319" s="42"/>
      <c r="D319" s="87" t="s">
        <v>444</v>
      </c>
      <c r="E319" s="17"/>
      <c r="F319" s="17"/>
      <c r="G319" s="93" t="str">
        <f>+IFERROR(F319/E319,"0")</f>
        <v>0</v>
      </c>
      <c r="H319" s="42"/>
      <c r="I319" s="42"/>
      <c r="J319" s="42"/>
      <c r="K319" s="42"/>
      <c r="L319" s="42"/>
      <c r="M319" s="42"/>
      <c r="N319" s="42"/>
      <c r="O319" s="42"/>
      <c r="P319" s="86"/>
    </row>
    <row r="320" spans="1:16" x14ac:dyDescent="0.3">
      <c r="A320">
        <v>320</v>
      </c>
      <c r="B320" s="42"/>
      <c r="C320" s="42"/>
      <c r="D320" s="41" t="s">
        <v>417</v>
      </c>
      <c r="E320" s="198" t="s">
        <v>453</v>
      </c>
      <c r="F320" s="199"/>
      <c r="G320" s="42"/>
      <c r="H320" s="198" t="s">
        <v>564</v>
      </c>
      <c r="I320" s="199"/>
      <c r="J320" s="42"/>
      <c r="K320" s="81"/>
      <c r="L320" s="81"/>
      <c r="M320" s="42"/>
      <c r="N320" s="42"/>
      <c r="O320" s="42"/>
      <c r="P320" s="86"/>
    </row>
    <row r="321" spans="1:16" ht="14.55" customHeight="1" x14ac:dyDescent="0.3">
      <c r="A321">
        <v>321</v>
      </c>
      <c r="B321" s="42"/>
      <c r="C321" s="42"/>
      <c r="D321" s="200"/>
      <c r="E321" s="200" t="s">
        <v>377</v>
      </c>
      <c r="F321" s="204" t="s">
        <v>378</v>
      </c>
      <c r="G321" s="187" t="s">
        <v>376</v>
      </c>
      <c r="H321" s="195" t="s">
        <v>374</v>
      </c>
      <c r="I321" s="195" t="s">
        <v>375</v>
      </c>
      <c r="J321" s="207" t="s">
        <v>354</v>
      </c>
      <c r="K321" s="195" t="s">
        <v>372</v>
      </c>
      <c r="L321" s="195" t="s">
        <v>373</v>
      </c>
      <c r="M321" s="186" t="s">
        <v>355</v>
      </c>
      <c r="N321" s="187"/>
      <c r="O321" s="195" t="s">
        <v>360</v>
      </c>
      <c r="P321" s="86"/>
    </row>
    <row r="322" spans="1:16" ht="15" thickBot="1" x14ac:dyDescent="0.35">
      <c r="A322">
        <v>322</v>
      </c>
      <c r="B322" s="42"/>
      <c r="C322" s="42"/>
      <c r="D322" s="201"/>
      <c r="E322" s="201"/>
      <c r="F322" s="205"/>
      <c r="G322" s="187"/>
      <c r="H322" s="206"/>
      <c r="I322" s="206"/>
      <c r="J322" s="201"/>
      <c r="K322" s="196"/>
      <c r="L322" s="196"/>
      <c r="M322" s="186"/>
      <c r="N322" s="187"/>
      <c r="O322" s="196"/>
      <c r="P322" s="86"/>
    </row>
    <row r="323" spans="1:16" x14ac:dyDescent="0.3">
      <c r="A323">
        <v>323</v>
      </c>
      <c r="B323" s="42"/>
      <c r="C323" s="42"/>
      <c r="D323" s="136">
        <v>44743</v>
      </c>
      <c r="E323" s="18"/>
      <c r="F323" s="18"/>
      <c r="G323" s="95">
        <f>IFERROR(F323/E323,0)</f>
        <v>0</v>
      </c>
      <c r="H323" s="18"/>
      <c r="I323" s="18"/>
      <c r="J323" s="95">
        <f t="shared" ref="J323:J334" si="29">IFERROR(I323/H323,0)</f>
        <v>0</v>
      </c>
      <c r="K323" s="96">
        <f>+E317+E323-H323</f>
        <v>0</v>
      </c>
      <c r="L323" s="96">
        <f>+F317+F323-I323</f>
        <v>0</v>
      </c>
      <c r="M323" s="190"/>
      <c r="N323" s="191"/>
      <c r="O323" s="96">
        <f>+IFERROR(K323*30.5*$O$343,0)</f>
        <v>0</v>
      </c>
      <c r="P323" s="86"/>
    </row>
    <row r="324" spans="1:16" x14ac:dyDescent="0.3">
      <c r="A324">
        <v>324</v>
      </c>
      <c r="B324" s="94"/>
      <c r="C324" s="192" t="s">
        <v>429</v>
      </c>
      <c r="D324" s="136">
        <v>44044</v>
      </c>
      <c r="E324" s="19"/>
      <c r="F324" s="19"/>
      <c r="G324" s="95">
        <f t="shared" ref="G324:G326" si="30">IFERROR(F324/E324,0)</f>
        <v>0</v>
      </c>
      <c r="H324" s="19"/>
      <c r="I324" s="19"/>
      <c r="J324" s="95">
        <f t="shared" si="29"/>
        <v>0</v>
      </c>
      <c r="K324" s="88">
        <f t="shared" ref="K324:K334" si="31">+K323+E324-H324</f>
        <v>0</v>
      </c>
      <c r="L324" s="88">
        <f>+L323+F324-I324+O323</f>
        <v>0</v>
      </c>
      <c r="M324" s="190"/>
      <c r="N324" s="191"/>
      <c r="O324" s="88">
        <f t="shared" ref="O324:O334" si="32">+IFERROR(K324*30.5*$O$343,0)</f>
        <v>0</v>
      </c>
      <c r="P324" s="86"/>
    </row>
    <row r="325" spans="1:16" x14ac:dyDescent="0.3">
      <c r="A325">
        <v>325</v>
      </c>
      <c r="B325" s="94"/>
      <c r="C325" s="192"/>
      <c r="D325" s="136">
        <v>44075</v>
      </c>
      <c r="E325" s="18"/>
      <c r="F325" s="18"/>
      <c r="G325" s="95">
        <f t="shared" si="30"/>
        <v>0</v>
      </c>
      <c r="H325" s="18"/>
      <c r="I325" s="18"/>
      <c r="J325" s="95">
        <f t="shared" si="29"/>
        <v>0</v>
      </c>
      <c r="K325" s="88">
        <f t="shared" si="31"/>
        <v>0</v>
      </c>
      <c r="L325" s="88">
        <f t="shared" ref="L325:L334" si="33">+L324+F325-I325+O324</f>
        <v>0</v>
      </c>
      <c r="M325" s="190"/>
      <c r="N325" s="191"/>
      <c r="O325" s="88">
        <f t="shared" si="32"/>
        <v>0</v>
      </c>
      <c r="P325" s="86"/>
    </row>
    <row r="326" spans="1:16" x14ac:dyDescent="0.3">
      <c r="A326">
        <v>326</v>
      </c>
      <c r="B326" s="94"/>
      <c r="C326" s="192"/>
      <c r="D326" s="136">
        <v>44105</v>
      </c>
      <c r="E326" s="18"/>
      <c r="F326" s="18"/>
      <c r="G326" s="95">
        <f t="shared" si="30"/>
        <v>0</v>
      </c>
      <c r="H326" s="18"/>
      <c r="I326" s="18"/>
      <c r="J326" s="95">
        <f t="shared" si="29"/>
        <v>0</v>
      </c>
      <c r="K326" s="88">
        <f t="shared" si="31"/>
        <v>0</v>
      </c>
      <c r="L326" s="88">
        <f t="shared" si="33"/>
        <v>0</v>
      </c>
      <c r="M326" s="190"/>
      <c r="N326" s="191"/>
      <c r="O326" s="88">
        <f t="shared" si="32"/>
        <v>0</v>
      </c>
      <c r="P326" s="86"/>
    </row>
    <row r="327" spans="1:16" x14ac:dyDescent="0.3">
      <c r="A327">
        <v>327</v>
      </c>
      <c r="B327" s="94"/>
      <c r="C327" s="192"/>
      <c r="D327" s="136">
        <v>44136</v>
      </c>
      <c r="E327" s="18"/>
      <c r="F327" s="18"/>
      <c r="G327" s="95">
        <f t="shared" ref="G327:G334" si="34">IFERROR(F327/E327,0)</f>
        <v>0</v>
      </c>
      <c r="H327" s="18"/>
      <c r="I327" s="18"/>
      <c r="J327" s="95">
        <f t="shared" si="29"/>
        <v>0</v>
      </c>
      <c r="K327" s="88">
        <f t="shared" si="31"/>
        <v>0</v>
      </c>
      <c r="L327" s="88">
        <f t="shared" si="33"/>
        <v>0</v>
      </c>
      <c r="M327" s="190"/>
      <c r="N327" s="191"/>
      <c r="O327" s="88">
        <f t="shared" si="32"/>
        <v>0</v>
      </c>
      <c r="P327" s="86"/>
    </row>
    <row r="328" spans="1:16" x14ac:dyDescent="0.3">
      <c r="A328">
        <v>328</v>
      </c>
      <c r="B328" s="94"/>
      <c r="C328" s="192"/>
      <c r="D328" s="136">
        <v>44166</v>
      </c>
      <c r="E328" s="18"/>
      <c r="F328" s="18"/>
      <c r="G328" s="95">
        <f t="shared" si="34"/>
        <v>0</v>
      </c>
      <c r="H328" s="18"/>
      <c r="I328" s="18"/>
      <c r="J328" s="95">
        <f t="shared" si="29"/>
        <v>0</v>
      </c>
      <c r="K328" s="88">
        <f t="shared" si="31"/>
        <v>0</v>
      </c>
      <c r="L328" s="88">
        <f t="shared" si="33"/>
        <v>0</v>
      </c>
      <c r="M328" s="190"/>
      <c r="N328" s="191"/>
      <c r="O328" s="88">
        <f>+IFERROR(K328*30.5*$O$343,0)</f>
        <v>0</v>
      </c>
      <c r="P328" s="86"/>
    </row>
    <row r="329" spans="1:16" x14ac:dyDescent="0.3">
      <c r="A329">
        <v>329</v>
      </c>
      <c r="B329" s="94"/>
      <c r="C329" s="192"/>
      <c r="D329" s="136">
        <v>44197</v>
      </c>
      <c r="E329" s="18"/>
      <c r="F329" s="18"/>
      <c r="G329" s="95">
        <f t="shared" si="34"/>
        <v>0</v>
      </c>
      <c r="H329" s="18"/>
      <c r="I329" s="18"/>
      <c r="J329" s="95">
        <f t="shared" si="29"/>
        <v>0</v>
      </c>
      <c r="K329" s="88">
        <f t="shared" si="31"/>
        <v>0</v>
      </c>
      <c r="L329" s="88">
        <f t="shared" si="33"/>
        <v>0</v>
      </c>
      <c r="M329" s="190"/>
      <c r="N329" s="191"/>
      <c r="O329" s="88">
        <f t="shared" si="32"/>
        <v>0</v>
      </c>
      <c r="P329" s="86"/>
    </row>
    <row r="330" spans="1:16" x14ac:dyDescent="0.3">
      <c r="A330">
        <v>330</v>
      </c>
      <c r="B330" s="94"/>
      <c r="C330" s="192"/>
      <c r="D330" s="136">
        <v>44228</v>
      </c>
      <c r="E330" s="18"/>
      <c r="F330" s="18"/>
      <c r="G330" s="95">
        <f t="shared" si="34"/>
        <v>0</v>
      </c>
      <c r="H330" s="18"/>
      <c r="I330" s="18"/>
      <c r="J330" s="95">
        <f t="shared" si="29"/>
        <v>0</v>
      </c>
      <c r="K330" s="88">
        <f t="shared" si="31"/>
        <v>0</v>
      </c>
      <c r="L330" s="88">
        <f t="shared" si="33"/>
        <v>0</v>
      </c>
      <c r="M330" s="190"/>
      <c r="N330" s="191"/>
      <c r="O330" s="88">
        <f t="shared" si="32"/>
        <v>0</v>
      </c>
      <c r="P330" s="86"/>
    </row>
    <row r="331" spans="1:16" x14ac:dyDescent="0.3">
      <c r="A331">
        <v>331</v>
      </c>
      <c r="B331" s="94"/>
      <c r="C331" s="192"/>
      <c r="D331" s="136">
        <v>44256</v>
      </c>
      <c r="E331" s="18"/>
      <c r="F331" s="18"/>
      <c r="G331" s="95">
        <f t="shared" si="34"/>
        <v>0</v>
      </c>
      <c r="H331" s="18"/>
      <c r="I331" s="18"/>
      <c r="J331" s="95">
        <f t="shared" si="29"/>
        <v>0</v>
      </c>
      <c r="K331" s="88">
        <f t="shared" si="31"/>
        <v>0</v>
      </c>
      <c r="L331" s="88">
        <f t="shared" si="33"/>
        <v>0</v>
      </c>
      <c r="M331" s="190"/>
      <c r="N331" s="191"/>
      <c r="O331" s="88">
        <f t="shared" si="32"/>
        <v>0</v>
      </c>
      <c r="P331" s="86"/>
    </row>
    <row r="332" spans="1:16" x14ac:dyDescent="0.3">
      <c r="A332">
        <v>332</v>
      </c>
      <c r="B332" s="94"/>
      <c r="C332" s="192"/>
      <c r="D332" s="136">
        <v>44287</v>
      </c>
      <c r="E332" s="18"/>
      <c r="F332" s="18"/>
      <c r="G332" s="95">
        <f t="shared" si="34"/>
        <v>0</v>
      </c>
      <c r="H332" s="18"/>
      <c r="I332" s="18"/>
      <c r="J332" s="95">
        <f t="shared" si="29"/>
        <v>0</v>
      </c>
      <c r="K332" s="88">
        <f t="shared" si="31"/>
        <v>0</v>
      </c>
      <c r="L332" s="88">
        <f t="shared" si="33"/>
        <v>0</v>
      </c>
      <c r="M332" s="190"/>
      <c r="N332" s="191"/>
      <c r="O332" s="88">
        <f t="shared" si="32"/>
        <v>0</v>
      </c>
      <c r="P332" s="86"/>
    </row>
    <row r="333" spans="1:16" x14ac:dyDescent="0.3">
      <c r="A333">
        <v>333</v>
      </c>
      <c r="B333" s="42"/>
      <c r="C333" s="192"/>
      <c r="D333" s="136">
        <v>43952</v>
      </c>
      <c r="E333" s="18"/>
      <c r="F333" s="18"/>
      <c r="G333" s="95">
        <f t="shared" si="34"/>
        <v>0</v>
      </c>
      <c r="H333" s="18"/>
      <c r="I333" s="18"/>
      <c r="J333" s="95">
        <f t="shared" si="29"/>
        <v>0</v>
      </c>
      <c r="K333" s="88">
        <f t="shared" si="31"/>
        <v>0</v>
      </c>
      <c r="L333" s="88">
        <f t="shared" si="33"/>
        <v>0</v>
      </c>
      <c r="M333" s="190"/>
      <c r="N333" s="191"/>
      <c r="O333" s="88">
        <f t="shared" si="32"/>
        <v>0</v>
      </c>
      <c r="P333" s="86"/>
    </row>
    <row r="334" spans="1:16" x14ac:dyDescent="0.3">
      <c r="A334">
        <v>334</v>
      </c>
      <c r="B334" s="42"/>
      <c r="C334" s="192"/>
      <c r="D334" s="136">
        <v>44348</v>
      </c>
      <c r="E334" s="20"/>
      <c r="F334" s="20"/>
      <c r="G334" s="95">
        <f t="shared" si="34"/>
        <v>0</v>
      </c>
      <c r="H334" s="20"/>
      <c r="I334" s="20"/>
      <c r="J334" s="95">
        <f t="shared" si="29"/>
        <v>0</v>
      </c>
      <c r="K334" s="88">
        <f t="shared" si="31"/>
        <v>0</v>
      </c>
      <c r="L334" s="88">
        <f t="shared" si="33"/>
        <v>0</v>
      </c>
      <c r="M334" s="190"/>
      <c r="N334" s="191"/>
      <c r="O334" s="88">
        <f t="shared" si="32"/>
        <v>0</v>
      </c>
      <c r="P334" s="86"/>
    </row>
    <row r="335" spans="1:16" x14ac:dyDescent="0.3">
      <c r="A335">
        <v>335</v>
      </c>
      <c r="B335" s="42"/>
      <c r="C335" s="192"/>
      <c r="D335" s="98" t="s">
        <v>356</v>
      </c>
      <c r="E335" s="93">
        <f>SUM(E323:E334)</f>
        <v>0</v>
      </c>
      <c r="F335" s="93">
        <f>SUM(F323:F334)</f>
        <v>0</v>
      </c>
      <c r="G335" s="99" t="str">
        <f>+IFERROR(AVERAGEIF(G323:G334,"&gt;0",G323:G334),"0")</f>
        <v>0</v>
      </c>
      <c r="H335" s="93">
        <f>SUM(H323:H334)</f>
        <v>0</v>
      </c>
      <c r="I335" s="93">
        <f>SUM(I323:I334)</f>
        <v>0</v>
      </c>
      <c r="J335" s="99" t="str">
        <f>IFERROR(AVERAGEIF(J323:J334,"&gt;0",J323:J334),"0")</f>
        <v>0</v>
      </c>
      <c r="K335" s="99">
        <f>AVERAGE(K323:K334)</f>
        <v>0</v>
      </c>
      <c r="L335" s="99">
        <f>AVERAGE(L323:L334)</f>
        <v>0</v>
      </c>
      <c r="M335" s="193" t="str">
        <f>+IFERROR(AVERAGE(N323:N334),"0")</f>
        <v>0</v>
      </c>
      <c r="N335" s="194"/>
      <c r="O335" s="99">
        <f>IFERROR(SUM(O323:O334),"0")</f>
        <v>0</v>
      </c>
      <c r="P335" s="86"/>
    </row>
    <row r="336" spans="1:16" ht="28.8" x14ac:dyDescent="0.3">
      <c r="A336">
        <v>336</v>
      </c>
      <c r="B336" s="42"/>
      <c r="C336" s="42"/>
      <c r="D336" s="42"/>
      <c r="E336" s="188" t="s">
        <v>358</v>
      </c>
      <c r="F336" s="188" t="s">
        <v>359</v>
      </c>
      <c r="G336" s="188" t="s">
        <v>386</v>
      </c>
      <c r="H336" s="188" t="s">
        <v>369</v>
      </c>
      <c r="I336" s="188" t="s">
        <v>370</v>
      </c>
      <c r="J336" s="103" t="s">
        <v>387</v>
      </c>
      <c r="K336" s="103" t="s">
        <v>362</v>
      </c>
      <c r="L336" s="103" t="s">
        <v>361</v>
      </c>
      <c r="M336" s="103"/>
      <c r="N336" s="188" t="s">
        <v>371</v>
      </c>
      <c r="O336" s="103" t="s">
        <v>363</v>
      </c>
      <c r="P336" s="86"/>
    </row>
    <row r="337" spans="1:16" x14ac:dyDescent="0.3">
      <c r="A337">
        <v>337</v>
      </c>
      <c r="B337" s="42"/>
      <c r="C337" s="42"/>
      <c r="D337" s="42"/>
      <c r="E337" s="189"/>
      <c r="F337" s="189"/>
      <c r="G337" s="189"/>
      <c r="H337" s="189"/>
      <c r="I337" s="189"/>
      <c r="J337" s="119"/>
      <c r="K337" s="105"/>
      <c r="L337" s="105"/>
      <c r="M337" s="105"/>
      <c r="N337" s="189"/>
      <c r="O337" s="138" t="str">
        <f>IFERROR((O339/(O343*30.5))/(O344),"")</f>
        <v/>
      </c>
      <c r="P337" s="86"/>
    </row>
    <row r="338" spans="1:16" ht="14.25" customHeight="1" x14ac:dyDescent="0.3">
      <c r="A338">
        <v>338</v>
      </c>
      <c r="B338" s="42"/>
      <c r="C338" s="42"/>
      <c r="D338" s="102"/>
      <c r="E338" s="103"/>
      <c r="F338" s="103"/>
      <c r="G338" s="103"/>
      <c r="H338" s="114"/>
      <c r="I338" s="114"/>
      <c r="J338" s="114"/>
      <c r="K338" s="114"/>
      <c r="L338" s="114"/>
      <c r="M338" s="114"/>
      <c r="N338" s="114" t="s">
        <v>143</v>
      </c>
      <c r="O338" s="89">
        <f>I335-F335-F318+F319-F317</f>
        <v>0</v>
      </c>
      <c r="P338" s="116" t="s">
        <v>353</v>
      </c>
    </row>
    <row r="339" spans="1:16" ht="14.25" customHeight="1" x14ac:dyDescent="0.3">
      <c r="A339">
        <v>339</v>
      </c>
      <c r="B339" s="42"/>
      <c r="C339" s="42"/>
      <c r="D339" s="102"/>
      <c r="E339" s="103"/>
      <c r="F339" s="103"/>
      <c r="G339" s="103"/>
      <c r="H339" s="114"/>
      <c r="I339" s="114"/>
      <c r="J339" s="114"/>
      <c r="K339" s="114"/>
      <c r="L339" s="105"/>
      <c r="M339" s="105"/>
      <c r="N339" s="114" t="s">
        <v>447</v>
      </c>
      <c r="O339" s="89" t="str">
        <f>+IFERROR((O338/K335)/O344,"")</f>
        <v/>
      </c>
      <c r="P339" s="116" t="s">
        <v>449</v>
      </c>
    </row>
    <row r="340" spans="1:16" ht="14.25" customHeight="1" x14ac:dyDescent="0.3">
      <c r="A340">
        <v>340</v>
      </c>
      <c r="B340" s="42"/>
      <c r="C340" s="42"/>
      <c r="D340" s="182" t="s">
        <v>3258</v>
      </c>
      <c r="E340" s="182"/>
      <c r="F340" s="182"/>
      <c r="G340" s="182"/>
      <c r="H340" s="182"/>
      <c r="I340" s="182"/>
      <c r="J340" s="182"/>
      <c r="K340" s="42"/>
      <c r="L340" s="105"/>
      <c r="M340" s="105"/>
      <c r="N340" s="114" t="s">
        <v>261</v>
      </c>
      <c r="O340" s="91">
        <f>+K335</f>
        <v>0</v>
      </c>
      <c r="P340" s="116" t="s">
        <v>448</v>
      </c>
    </row>
    <row r="341" spans="1:16" ht="14.25" customHeight="1" x14ac:dyDescent="0.3">
      <c r="A341">
        <v>341</v>
      </c>
      <c r="B341" s="42"/>
      <c r="C341" s="42"/>
      <c r="D341" s="42"/>
      <c r="E341" s="183" t="s">
        <v>365</v>
      </c>
      <c r="F341" s="183" t="s">
        <v>470</v>
      </c>
      <c r="G341" s="183" t="s">
        <v>120</v>
      </c>
      <c r="H341" s="183" t="s">
        <v>121</v>
      </c>
      <c r="I341" s="183" t="s">
        <v>122</v>
      </c>
      <c r="J341" s="183" t="s">
        <v>123</v>
      </c>
      <c r="K341" s="42"/>
      <c r="L341" s="114"/>
      <c r="M341" s="114"/>
      <c r="N341" s="84" t="s">
        <v>578</v>
      </c>
      <c r="O341" s="89">
        <f>+IFERROR(L335,"")</f>
        <v>0</v>
      </c>
      <c r="P341" s="116" t="s">
        <v>353</v>
      </c>
    </row>
    <row r="342" spans="1:16" ht="14.25" customHeight="1" x14ac:dyDescent="0.3">
      <c r="A342">
        <v>342</v>
      </c>
      <c r="B342" s="42"/>
      <c r="C342" s="42"/>
      <c r="D342" s="42"/>
      <c r="E342" s="184"/>
      <c r="F342" s="184"/>
      <c r="G342" s="184"/>
      <c r="H342" s="184"/>
      <c r="I342" s="184"/>
      <c r="J342" s="184"/>
      <c r="K342" s="42"/>
      <c r="L342" s="114"/>
      <c r="M342" s="114"/>
      <c r="N342" s="114" t="s">
        <v>445</v>
      </c>
      <c r="O342" s="92" t="str">
        <f>+IFERROR(O338/O341,"")</f>
        <v/>
      </c>
      <c r="P342" s="116" t="s">
        <v>29</v>
      </c>
    </row>
    <row r="343" spans="1:16" ht="14.25" customHeight="1" x14ac:dyDescent="0.3">
      <c r="A343">
        <v>343</v>
      </c>
      <c r="B343" s="42"/>
      <c r="C343" s="42"/>
      <c r="D343" s="42" t="s">
        <v>367</v>
      </c>
      <c r="E343" s="21"/>
      <c r="F343" s="21"/>
      <c r="G343" s="21"/>
      <c r="H343" s="21"/>
      <c r="I343" s="21"/>
      <c r="J343" s="21"/>
      <c r="K343" s="111">
        <f>+SUM(E343,F343,G343,H343,I343,J343)</f>
        <v>0</v>
      </c>
      <c r="L343" s="114"/>
      <c r="M343" s="114"/>
      <c r="N343" s="114" t="s">
        <v>446</v>
      </c>
      <c r="O343" s="89" t="str">
        <f>+IFERROR(O339/(J318),"")</f>
        <v/>
      </c>
      <c r="P343" s="116" t="s">
        <v>3262</v>
      </c>
    </row>
    <row r="344" spans="1:16" ht="14.25" customHeight="1" x14ac:dyDescent="0.3">
      <c r="A344">
        <v>344</v>
      </c>
      <c r="B344" s="42"/>
      <c r="C344" s="42"/>
      <c r="D344" s="42"/>
      <c r="E344" s="42" t="s">
        <v>29</v>
      </c>
      <c r="F344" s="42" t="s">
        <v>29</v>
      </c>
      <c r="G344" s="42" t="s">
        <v>29</v>
      </c>
      <c r="H344" s="42" t="s">
        <v>29</v>
      </c>
      <c r="I344" s="42" t="s">
        <v>29</v>
      </c>
      <c r="J344" s="42" t="s">
        <v>29</v>
      </c>
      <c r="K344" s="42"/>
      <c r="L344" s="114"/>
      <c r="M344" s="114"/>
      <c r="N344" s="114" t="s">
        <v>3260</v>
      </c>
      <c r="O344" s="145" t="str">
        <f>IFERROR(H335/K335,"")</f>
        <v/>
      </c>
      <c r="P344" s="118"/>
    </row>
    <row r="345" spans="1:16" ht="14.25" customHeight="1" x14ac:dyDescent="0.3">
      <c r="A345">
        <v>345</v>
      </c>
      <c r="B345" s="42"/>
      <c r="C345" s="42"/>
      <c r="D345" s="185" t="s">
        <v>3259</v>
      </c>
      <c r="E345" s="185"/>
      <c r="F345" s="16"/>
      <c r="G345" s="47" t="s">
        <v>21</v>
      </c>
      <c r="H345" s="42"/>
      <c r="I345" s="42"/>
      <c r="J345" s="42"/>
      <c r="K345" s="42"/>
      <c r="L345" s="114"/>
      <c r="M345" s="114"/>
      <c r="N345" s="84" t="s">
        <v>561</v>
      </c>
      <c r="O345" s="123" t="str">
        <f>+IFERROR(E318/O341,"")</f>
        <v/>
      </c>
      <c r="P345" s="47" t="s">
        <v>29</v>
      </c>
    </row>
    <row r="346" spans="1:16" ht="14.25" customHeight="1" x14ac:dyDescent="0.3">
      <c r="A346">
        <v>346</v>
      </c>
      <c r="B346" s="42"/>
      <c r="C346" s="42"/>
      <c r="D346" s="185"/>
      <c r="E346" s="185"/>
      <c r="F346" s="42"/>
      <c r="G346" s="42"/>
      <c r="H346" s="42"/>
      <c r="I346" s="42"/>
      <c r="J346" s="42"/>
      <c r="K346" s="42"/>
      <c r="L346" s="114"/>
      <c r="M346" s="114"/>
      <c r="N346" s="120"/>
      <c r="O346" s="120"/>
      <c r="P346" s="118"/>
    </row>
    <row r="347" spans="1:16" x14ac:dyDescent="0.3">
      <c r="A347">
        <v>347</v>
      </c>
      <c r="B347" s="121"/>
      <c r="C347" s="121"/>
      <c r="D347" s="121"/>
      <c r="E347" s="121"/>
      <c r="F347" s="121"/>
      <c r="G347" s="121"/>
      <c r="H347" s="121"/>
      <c r="I347" s="121"/>
      <c r="J347" s="121"/>
      <c r="K347" s="121"/>
      <c r="L347" s="121"/>
      <c r="M347" s="121"/>
      <c r="N347" s="121"/>
      <c r="O347" s="121"/>
      <c r="P347" s="122"/>
    </row>
  </sheetData>
  <sheetProtection algorithmName="SHA-512" hashValue="aB1QOWkDd7wdiVjvrFe7xb5Y/GDwvxKm4LOK0pNNKnaspphhANHHV9U1kzKyudiYsGR1Ha7yBUs8YQlkBsluBQ==" saltValue="xHsIz/ERrfytTtbqSOl6yw==" spinCount="100000" sheet="1" objects="1" scenarios="1"/>
  <protectedRanges>
    <protectedRange sqref="C219" name="Rango1"/>
  </protectedRanges>
  <mergeCells count="223">
    <mergeCell ref="D281:P281"/>
    <mergeCell ref="L187:L188"/>
    <mergeCell ref="J132:J133"/>
    <mergeCell ref="K132:K133"/>
    <mergeCell ref="D157:P157"/>
    <mergeCell ref="D132:D133"/>
    <mergeCell ref="H186:I186"/>
    <mergeCell ref="O202:O203"/>
    <mergeCell ref="E224:E225"/>
    <mergeCell ref="F224:F225"/>
    <mergeCell ref="G224:G225"/>
    <mergeCell ref="H132:H133"/>
    <mergeCell ref="G202:G203"/>
    <mergeCell ref="O255:O256"/>
    <mergeCell ref="M199:N199"/>
    <mergeCell ref="M190:N190"/>
    <mergeCell ref="F255:F256"/>
    <mergeCell ref="G255:G256"/>
    <mergeCell ref="I224:I225"/>
    <mergeCell ref="I255:I256"/>
    <mergeCell ref="H255:H256"/>
    <mergeCell ref="J255:J256"/>
    <mergeCell ref="K255:K256"/>
    <mergeCell ref="L255:L256"/>
    <mergeCell ref="B220:C221"/>
    <mergeCell ref="B105:C106"/>
    <mergeCell ref="C190:C201"/>
    <mergeCell ref="I202:I203"/>
    <mergeCell ref="J202:J203"/>
    <mergeCell ref="K202:K203"/>
    <mergeCell ref="E202:E204"/>
    <mergeCell ref="F202:F204"/>
    <mergeCell ref="J187:J188"/>
    <mergeCell ref="K187:K188"/>
    <mergeCell ref="D218:P218"/>
    <mergeCell ref="L202:L203"/>
    <mergeCell ref="M202:M203"/>
    <mergeCell ref="C134:C145"/>
    <mergeCell ref="M134:N134"/>
    <mergeCell ref="M135:N135"/>
    <mergeCell ref="M136:N136"/>
    <mergeCell ref="H285:I286"/>
    <mergeCell ref="L244:M246"/>
    <mergeCell ref="I187:I188"/>
    <mergeCell ref="D187:D188"/>
    <mergeCell ref="E187:E188"/>
    <mergeCell ref="F187:F188"/>
    <mergeCell ref="G187:G188"/>
    <mergeCell ref="H187:H188"/>
    <mergeCell ref="M266:N266"/>
    <mergeCell ref="M257:N257"/>
    <mergeCell ref="M258:N258"/>
    <mergeCell ref="M259:N259"/>
    <mergeCell ref="M260:N260"/>
    <mergeCell ref="M261:N261"/>
    <mergeCell ref="M262:N262"/>
    <mergeCell ref="M263:N263"/>
    <mergeCell ref="M264:N264"/>
    <mergeCell ref="M265:N265"/>
    <mergeCell ref="E274:E275"/>
    <mergeCell ref="F274:F275"/>
    <mergeCell ref="G274:G275"/>
    <mergeCell ref="H274:H275"/>
    <mergeCell ref="I274:I275"/>
    <mergeCell ref="J274:J275"/>
    <mergeCell ref="M255:N256"/>
    <mergeCell ref="K234:K235"/>
    <mergeCell ref="M137:N137"/>
    <mergeCell ref="M138:N138"/>
    <mergeCell ref="M200:N200"/>
    <mergeCell ref="M201:N201"/>
    <mergeCell ref="M195:N195"/>
    <mergeCell ref="M196:N196"/>
    <mergeCell ref="M197:N197"/>
    <mergeCell ref="M144:N144"/>
    <mergeCell ref="M145:N145"/>
    <mergeCell ref="M146:N146"/>
    <mergeCell ref="M139:N139"/>
    <mergeCell ref="M140:N140"/>
    <mergeCell ref="M141:N141"/>
    <mergeCell ref="M142:N142"/>
    <mergeCell ref="M143:N143"/>
    <mergeCell ref="H224:H225"/>
    <mergeCell ref="M198:N198"/>
    <mergeCell ref="J224:J225"/>
    <mergeCell ref="L225:M227"/>
    <mergeCell ref="D158:P158"/>
    <mergeCell ref="D217:P217"/>
    <mergeCell ref="N202:N205"/>
    <mergeCell ref="H202:H204"/>
    <mergeCell ref="M191:N191"/>
    <mergeCell ref="M192:N192"/>
    <mergeCell ref="M193:N193"/>
    <mergeCell ref="M194:N194"/>
    <mergeCell ref="M187:N188"/>
    <mergeCell ref="M189:N189"/>
    <mergeCell ref="O187:O188"/>
    <mergeCell ref="D19:G19"/>
    <mergeCell ref="H19:I19"/>
    <mergeCell ref="J34:K35"/>
    <mergeCell ref="L34:P35"/>
    <mergeCell ref="J17:P18"/>
    <mergeCell ref="J19:P20"/>
    <mergeCell ref="E131:F131"/>
    <mergeCell ref="D110:P110"/>
    <mergeCell ref="D102:P102"/>
    <mergeCell ref="D21:I21"/>
    <mergeCell ref="H61:H62"/>
    <mergeCell ref="H131:I131"/>
    <mergeCell ref="D103:P103"/>
    <mergeCell ref="D104:P104"/>
    <mergeCell ref="B11:I13"/>
    <mergeCell ref="B28:I30"/>
    <mergeCell ref="B55:I57"/>
    <mergeCell ref="B70:I72"/>
    <mergeCell ref="B99:I101"/>
    <mergeCell ref="J36:P37"/>
    <mergeCell ref="J38:P39"/>
    <mergeCell ref="J58:K59"/>
    <mergeCell ref="J64:K65"/>
    <mergeCell ref="L58:P59"/>
    <mergeCell ref="J21:P21"/>
    <mergeCell ref="J15:P16"/>
    <mergeCell ref="J66:P66"/>
    <mergeCell ref="J73:P74"/>
    <mergeCell ref="J11:P13"/>
    <mergeCell ref="D17:G17"/>
    <mergeCell ref="L64:P65"/>
    <mergeCell ref="J60:P60"/>
    <mergeCell ref="B83:C83"/>
    <mergeCell ref="H17:I17"/>
    <mergeCell ref="D18:G18"/>
    <mergeCell ref="B22:B23"/>
    <mergeCell ref="J22:P23"/>
    <mergeCell ref="H18:I18"/>
    <mergeCell ref="C257:C268"/>
    <mergeCell ref="M267:N267"/>
    <mergeCell ref="M268:N268"/>
    <mergeCell ref="D159:P159"/>
    <mergeCell ref="D165:P165"/>
    <mergeCell ref="D180:P180"/>
    <mergeCell ref="E186:F186"/>
    <mergeCell ref="D125:P125"/>
    <mergeCell ref="M132:N133"/>
    <mergeCell ref="L132:L133"/>
    <mergeCell ref="O132:O133"/>
    <mergeCell ref="E132:E133"/>
    <mergeCell ref="F132:F133"/>
    <mergeCell ref="G132:G133"/>
    <mergeCell ref="B213:I215"/>
    <mergeCell ref="I132:I133"/>
    <mergeCell ref="D216:P216"/>
    <mergeCell ref="B218:B219"/>
    <mergeCell ref="D229:P229"/>
    <mergeCell ref="D248:P248"/>
    <mergeCell ref="E254:F254"/>
    <mergeCell ref="H254:I254"/>
    <mergeCell ref="D255:D256"/>
    <mergeCell ref="E255:E256"/>
    <mergeCell ref="D278:E279"/>
    <mergeCell ref="E308:E309"/>
    <mergeCell ref="F308:F309"/>
    <mergeCell ref="G308:G309"/>
    <mergeCell ref="M269:N269"/>
    <mergeCell ref="J308:J309"/>
    <mergeCell ref="M332:N332"/>
    <mergeCell ref="H308:H309"/>
    <mergeCell ref="I308:I309"/>
    <mergeCell ref="L272:N272"/>
    <mergeCell ref="L276:N276"/>
    <mergeCell ref="L278:N278"/>
    <mergeCell ref="F321:F322"/>
    <mergeCell ref="G321:G322"/>
    <mergeCell ref="H321:H322"/>
    <mergeCell ref="I321:I322"/>
    <mergeCell ref="J321:J322"/>
    <mergeCell ref="K321:K322"/>
    <mergeCell ref="H320:I320"/>
    <mergeCell ref="D280:P280"/>
    <mergeCell ref="D282:P282"/>
    <mergeCell ref="D294:P294"/>
    <mergeCell ref="D314:P314"/>
    <mergeCell ref="O321:O322"/>
    <mergeCell ref="C324:C335"/>
    <mergeCell ref="M333:N333"/>
    <mergeCell ref="M334:N334"/>
    <mergeCell ref="M335:N335"/>
    <mergeCell ref="L321:L322"/>
    <mergeCell ref="E288:E289"/>
    <mergeCell ref="F288:F289"/>
    <mergeCell ref="G288:G289"/>
    <mergeCell ref="H288:H289"/>
    <mergeCell ref="I288:I289"/>
    <mergeCell ref="J288:J289"/>
    <mergeCell ref="L289:M291"/>
    <mergeCell ref="E320:F320"/>
    <mergeCell ref="D321:D322"/>
    <mergeCell ref="E321:E322"/>
    <mergeCell ref="L309:M311"/>
    <mergeCell ref="D340:J340"/>
    <mergeCell ref="E341:E342"/>
    <mergeCell ref="F341:F342"/>
    <mergeCell ref="G341:G342"/>
    <mergeCell ref="H341:H342"/>
    <mergeCell ref="I341:I342"/>
    <mergeCell ref="J341:J342"/>
    <mergeCell ref="D345:E346"/>
    <mergeCell ref="M321:N322"/>
    <mergeCell ref="E336:E337"/>
    <mergeCell ref="F336:F337"/>
    <mergeCell ref="G336:G337"/>
    <mergeCell ref="H336:H337"/>
    <mergeCell ref="I336:I337"/>
    <mergeCell ref="N336:N337"/>
    <mergeCell ref="M323:N323"/>
    <mergeCell ref="M324:N324"/>
    <mergeCell ref="M325:N325"/>
    <mergeCell ref="M326:N326"/>
    <mergeCell ref="M327:N327"/>
    <mergeCell ref="M328:N328"/>
    <mergeCell ref="M329:N329"/>
    <mergeCell ref="M330:N330"/>
    <mergeCell ref="M331:N331"/>
  </mergeCells>
  <phoneticPr fontId="1" type="noConversion"/>
  <conditionalFormatting sqref="C86">
    <cfRule type="cellIs" dxfId="48" priority="6" operator="greaterThan">
      <formula>$C$87</formula>
    </cfRule>
  </conditionalFormatting>
  <conditionalFormatting sqref="C86:C87">
    <cfRule type="cellIs" dxfId="47" priority="4" operator="greaterThan">
      <formula>$C$88</formula>
    </cfRule>
  </conditionalFormatting>
  <conditionalFormatting sqref="C87:C88">
    <cfRule type="cellIs" dxfId="46" priority="1" operator="lessThan">
      <formula>$C$86</formula>
    </cfRule>
  </conditionalFormatting>
  <conditionalFormatting sqref="C88">
    <cfRule type="cellIs" dxfId="45" priority="2" operator="lessThan">
      <formula>$C$87</formula>
    </cfRule>
  </conditionalFormatting>
  <conditionalFormatting sqref="H67">
    <cfRule type="cellIs" dxfId="44" priority="112" operator="between">
      <formula>5</formula>
      <formula>300</formula>
    </cfRule>
  </conditionalFormatting>
  <conditionalFormatting sqref="K226">
    <cfRule type="cellIs" dxfId="43" priority="22" operator="greaterThan">
      <formula>100</formula>
    </cfRule>
    <cfRule type="cellIs" dxfId="42" priority="23" operator="lessThan">
      <formula>100</formula>
    </cfRule>
    <cfRule type="cellIs" dxfId="41" priority="24" operator="equal">
      <formula>100</formula>
    </cfRule>
  </conditionalFormatting>
  <conditionalFormatting sqref="K245">
    <cfRule type="cellIs" dxfId="40" priority="19" operator="greaterThan">
      <formula>100</formula>
    </cfRule>
    <cfRule type="cellIs" dxfId="39" priority="20" operator="lessThan">
      <formula>100</formula>
    </cfRule>
    <cfRule type="cellIs" dxfId="38" priority="21" operator="equal">
      <formula>100</formula>
    </cfRule>
  </conditionalFormatting>
  <conditionalFormatting sqref="K276">
    <cfRule type="cellIs" dxfId="37" priority="28" operator="greaterThan">
      <formula>100</formula>
    </cfRule>
    <cfRule type="cellIs" dxfId="36" priority="29" operator="lessThan">
      <formula>100</formula>
    </cfRule>
    <cfRule type="cellIs" dxfId="35" priority="30" operator="equal">
      <formula>100</formula>
    </cfRule>
  </conditionalFormatting>
  <conditionalFormatting sqref="K290">
    <cfRule type="cellIs" dxfId="34" priority="16" operator="greaterThan">
      <formula>100</formula>
    </cfRule>
    <cfRule type="cellIs" dxfId="33" priority="17" operator="lessThan">
      <formula>100</formula>
    </cfRule>
    <cfRule type="cellIs" dxfId="32" priority="18" operator="equal">
      <formula>100</formula>
    </cfRule>
  </conditionalFormatting>
  <conditionalFormatting sqref="K310">
    <cfRule type="cellIs" dxfId="31" priority="13" operator="greaterThan">
      <formula>100</formula>
    </cfRule>
    <cfRule type="cellIs" dxfId="30" priority="14" operator="lessThan">
      <formula>100</formula>
    </cfRule>
    <cfRule type="cellIs" dxfId="29" priority="15" operator="equal">
      <formula>100</formula>
    </cfRule>
  </conditionalFormatting>
  <conditionalFormatting sqref="K343">
    <cfRule type="cellIs" dxfId="28" priority="25" operator="greaterThan">
      <formula>100</formula>
    </cfRule>
    <cfRule type="cellIs" dxfId="27" priority="26" operator="lessThan">
      <formula>100</formula>
    </cfRule>
    <cfRule type="cellIs" dxfId="26" priority="27" operator="equal">
      <formula>100</formula>
    </cfRule>
  </conditionalFormatting>
  <dataValidations xWindow="409" yWindow="821" count="12">
    <dataValidation type="whole" allowBlank="1" showInputMessage="1" showErrorMessage="1" sqref="C62 F105 F160 F219 F283" xr:uid="{888B2DF8-BB85-4B25-9887-D4D9A420E343}">
      <formula1>0</formula1>
      <formula2>1000000000000000</formula2>
    </dataValidation>
    <dataValidation type="whole" allowBlank="1" showInputMessage="1" showErrorMessage="1" sqref="C65 F113:F124 F162 F111 F126 F166 F312 F168:F177 F181 F228 F315 F230 F249 F295 F232:F242 F292:F293 F107 F221 F297:F306 F285" xr:uid="{E8F2C062-11CF-4AD7-ADAE-680D2D634928}">
      <formula1>0</formula1>
      <formula2>1E+24</formula2>
    </dataValidation>
    <dataValidation type="decimal" allowBlank="1" showInputMessage="1" showErrorMessage="1" sqref="C66:C67" xr:uid="{FEE7072F-936C-4AF5-970A-E238E711161E}">
      <formula1>0</formula1>
      <formula2>100</formula2>
    </dataValidation>
    <dataValidation type="list" allowBlank="1" showInputMessage="1" showErrorMessage="1" sqref="C18" xr:uid="{E9214701-0624-4EE6-9EAD-E7EF40F2E701}">
      <formula1>INDIRECT($C$17)</formula1>
    </dataValidation>
    <dataValidation type="whole" allowBlank="1" showInputMessage="1" showErrorMessage="1" sqref="C84 C59:C60 C64 C75 G93:G97 F106 F161 F220 F284" xr:uid="{9CCBA918-A3B3-4359-8EC6-C9304D40B4A1}">
      <formula1>0</formula1>
      <formula2>1000000</formula2>
    </dataValidation>
    <dataValidation type="whole" allowBlank="1" showInputMessage="1" showErrorMessage="1" sqref="C24" xr:uid="{40373390-894D-422E-9B3B-0253E1201901}">
      <formula1>0</formula1>
      <formula2>20000</formula2>
    </dataValidation>
    <dataValidation type="whole" allowBlank="1" showInputMessage="1" showErrorMessage="1" sqref="E128:E130 E183:E185 E251:E253 E317:E319" xr:uid="{EBB2AEE2-C320-43B5-A055-F502B1461957}">
      <formula1>0</formula1>
      <formula2>1000000000000</formula2>
    </dataValidation>
    <dataValidation type="whole" allowBlank="1" showInputMessage="1" showErrorMessage="1" sqref="F128:F130 F183:F185 F251:F253 F317:F319" xr:uid="{4CD93878-FBEA-45E8-B59A-A9EAC36F7E97}">
      <formula1>0</formula1>
      <formula2>100000000</formula2>
    </dataValidation>
    <dataValidation type="whole" allowBlank="1" showInputMessage="1" showErrorMessage="1" sqref="C33:C35 C40:C49" xr:uid="{C8365B59-15B9-4D36-A367-3AE7C27B0F83}">
      <formula1>0</formula1>
      <formula2>10000000</formula2>
    </dataValidation>
    <dataValidation type="whole" allowBlank="1" showInputMessage="1" showErrorMessage="1" sqref="E277 E344 E227 E246 E291 E311" xr:uid="{87EE9E91-D1F5-4A35-AEB2-392A597908A7}">
      <formula1>0</formula1>
      <formula2>100</formula2>
    </dataValidation>
    <dataValidation type="whole" allowBlank="1" showInputMessage="1" showErrorMessage="1" sqref="F278 F345 N225 N244 N289 N309" xr:uid="{C977F332-8A46-4573-B753-039F31346960}">
      <formula1>0</formula1>
      <formula2>100000000000000</formula2>
    </dataValidation>
    <dataValidation type="list" allowBlank="1" showInputMessage="1" showErrorMessage="1" sqref="C19" xr:uid="{53684781-9583-459E-9C8A-C1618FD3974D}">
      <formula1>INDIRECT($C$18)</formula1>
    </dataValidation>
  </dataValidations>
  <hyperlinks>
    <hyperlink ref="K40" r:id="rId1" xr:uid="{05BF7796-7ECE-47F7-9D45-C698D12DB446}"/>
  </hyperlinks>
  <pageMargins left="0.7" right="0.7" top="0.75" bottom="0.75" header="0.3" footer="0.3"/>
  <pageSetup orientation="portrait" horizontalDpi="300" verticalDpi="300" r:id="rId2"/>
  <drawing r:id="rId3"/>
  <legacyDrawing r:id="rId4"/>
  <extLst>
    <ext xmlns:x14="http://schemas.microsoft.com/office/spreadsheetml/2009/9/main" uri="{CCE6A557-97BC-4b89-ADB6-D9C93CAAB3DF}">
      <x14:dataValidations xmlns:xm="http://schemas.microsoft.com/office/excel/2006/main" xWindow="409" yWindow="821" count="27">
        <x14:dataValidation type="list" allowBlank="1" showInputMessage="1" showErrorMessage="1" xr:uid="{1CDE437B-57F4-4700-9F80-4D7649C36559}">
          <x14:formula1>
            <xm:f>Datos!$B$2:$B$9</xm:f>
          </x14:formula1>
          <xm:sqref>C21</xm:sqref>
        </x14:dataValidation>
        <x14:dataValidation type="list" allowBlank="1" showInputMessage="1" showErrorMessage="1" xr:uid="{290D5AEA-2220-42C7-9655-D25E47ACF64B}">
          <x14:formula1>
            <xm:f>Datos!$L$2:$L$252</xm:f>
          </x14:formula1>
          <xm:sqref>C37</xm:sqref>
        </x14:dataValidation>
        <x14:dataValidation type="list" allowBlank="1" showInputMessage="1" showErrorMessage="1" xr:uid="{AD8074C6-AC5F-4359-BDF7-A42196FD82E5}">
          <x14:formula1>
            <xm:f>Datos!$V$2:$V$101</xm:f>
          </x14:formula1>
          <xm:sqref>C79:C80 C255 C76 C90:C91</xm:sqref>
        </x14:dataValidation>
        <x14:dataValidation type="list" allowBlank="1" showInputMessage="1" showErrorMessage="1" xr:uid="{71267867-0C6A-4E4C-95A6-29637C66E8DD}">
          <x14:formula1>
            <xm:f>Datos!$Z$2:$Z$253</xm:f>
          </x14:formula1>
          <xm:sqref>G86</xm:sqref>
        </x14:dataValidation>
        <x14:dataValidation type="list" allowBlank="1" showInputMessage="1" showErrorMessage="1" xr:uid="{875DCDCC-8648-41C1-9E06-4005461AABAA}">
          <x14:formula1>
            <xm:f>Datos!$AD$2:$AD$14</xm:f>
          </x14:formula1>
          <xm:sqref>G88:G89</xm:sqref>
        </x14:dataValidation>
        <x14:dataValidation type="list" allowBlank="1" showInputMessage="1" showErrorMessage="1" xr:uid="{3206F4C1-E01D-4352-B793-BDE4A6733AD2}">
          <x14:formula1>
            <xm:f>Datos!$AH$2:$AH$572</xm:f>
          </x14:formula1>
          <xm:sqref>J114 J162:J163 J111 J126 J169 J287 J166 J181 J233 J315 J230 J249 J298 J221:J223 J295 J107:J108 J293 J285</xm:sqref>
        </x14:dataValidation>
        <x14:dataValidation type="list" allowBlank="1" showInputMessage="1" showErrorMessage="1" xr:uid="{E032BC41-86D0-46DA-928B-19EE3ACCDE64}">
          <x14:formula1>
            <xm:f>Datos!$AZ$2:$AZ$7</xm:f>
          </x14:formula1>
          <xm:sqref>J105 J112 J127 J160 J167 J182 J219 J231 J251 J283 J296 J317</xm:sqref>
        </x14:dataValidation>
        <x14:dataValidation type="list" allowBlank="1" showInputMessage="1" showErrorMessage="1" xr:uid="{24F0433E-9EEB-4F85-A184-5676A68AD41A}">
          <x14:formula1>
            <xm:f>Datos!$BE$2:$BE$6</xm:f>
          </x14:formula1>
          <xm:sqref>J113:J114 J161:J163 J111 J126 J168:J169 J287 J166 J181 J232:J233 J315 J230 J249 J297:J298 J220:J223 J295 J106:J108 J293 J284:J285</xm:sqref>
        </x14:dataValidation>
        <x14:dataValidation type="list" allowBlank="1" showInputMessage="1" showErrorMessage="1" xr:uid="{B3344256-E5C9-4095-9FF6-2E8D64E7C43E}">
          <x14:formula1>
            <xm:f>Datos!$F$2:$F$13</xm:f>
          </x14:formula1>
          <xm:sqref>G43 G46:G49</xm:sqref>
        </x14:dataValidation>
        <x14:dataValidation type="list" allowBlank="1" showInputMessage="1" showErrorMessage="1" xr:uid="{36EF2FEF-A789-4865-B91E-D29BC4D19D86}">
          <x14:formula1>
            <xm:f>Datos!$BG$2:$BG$6</xm:f>
          </x14:formula1>
          <xm:sqref>C104</xm:sqref>
        </x14:dataValidation>
        <x14:dataValidation type="list" allowBlank="1" showInputMessage="1" showErrorMessage="1" xr:uid="{5564162C-F61A-47FE-AFF1-2635EDD68B2D}">
          <x14:formula1>
            <xm:f>Grupos!$A$2:$A$21</xm:f>
          </x14:formula1>
          <xm:sqref>C17</xm:sqref>
        </x14:dataValidation>
        <x14:dataValidation type="list" allowBlank="1" showInputMessage="1" showErrorMessage="1" xr:uid="{5A1BA299-11F6-4177-B298-F2C770914FD2}">
          <x14:formula1>
            <xm:f>Datos!$V$2:$V$102</xm:f>
          </x14:formula1>
          <xm:sqref>C86:C88</xm:sqref>
        </x14:dataValidation>
        <x14:dataValidation type="list" allowBlank="1" showInputMessage="1" showErrorMessage="1" xr:uid="{D2EAC488-8E2D-41E5-8DB1-9BD1D75A19ED}">
          <x14:formula1>
            <xm:f>Datos!$AB$2:$AB$14</xm:f>
          </x14:formula1>
          <xm:sqref>G87</xm:sqref>
        </x14:dataValidation>
        <x14:dataValidation type="list" allowBlank="1" showInputMessage="1" showErrorMessage="1" xr:uid="{E65E58B4-C9C7-4402-B014-C4D71EBD9054}">
          <x14:formula1>
            <xm:f>Datos!$P$2:$P$3</xm:f>
          </x14:formula1>
          <xm:sqref>C51</xm:sqref>
        </x14:dataValidation>
        <x14:dataValidation type="list" allowBlank="1" showInputMessage="1" showErrorMessage="1" xr:uid="{B132A250-E6E3-4184-B385-7642DEFF66CF}">
          <x14:formula1>
            <xm:f>Datos!$BK$2:$BK$14</xm:f>
          </x14:formula1>
          <xm:sqref>C94:C95</xm:sqref>
        </x14:dataValidation>
        <x14:dataValidation type="list" allowBlank="1" showInputMessage="1" showErrorMessage="1" xr:uid="{5FC4E0CA-4FC8-4063-A5B9-97A125B9F0F2}">
          <x14:formula1>
            <xm:f>Datos!$T$2:$T$4</xm:f>
          </x14:formula1>
          <xm:sqref>H93:H97</xm:sqref>
        </x14:dataValidation>
        <x14:dataValidation type="list" allowBlank="1" showInputMessage="1" showErrorMessage="1" xr:uid="{45DA1407-C2B9-4799-8CC5-DC55D86B5FD2}">
          <x14:formula1>
            <xm:f>Datos!$X$2:$X$20</xm:f>
          </x14:formula1>
          <xm:sqref>C92</xm:sqref>
        </x14:dataValidation>
        <x14:dataValidation type="list" allowBlank="1" showInputMessage="1" showErrorMessage="1" xr:uid="{DEE556DA-C6D0-4E58-8D6D-4EAF00FB11AE}">
          <x14:formula1>
            <xm:f>Datos!$AT$2:$AT$12</xm:f>
          </x14:formula1>
          <xm:sqref>K251 K111 K163 K295 K166 K315 K181:K182 K293 K230 K249 K108 K126:K127</xm:sqref>
        </x14:dataValidation>
        <x14:dataValidation type="list" allowBlank="1" showInputMessage="1" showErrorMessage="1" xr:uid="{7F9CA832-2DD3-4B0B-B309-FD506113621F}">
          <x14:formula1>
            <xm:f>Datos!$BB$2:$BB$42</xm:f>
          </x14:formula1>
          <xm:sqref>E343:J343 E226:J226 E245:J245 E276:J276 E290:J290 E310:J310</xm:sqref>
        </x14:dataValidation>
        <x14:dataValidation type="list" allowBlank="1" showInputMessage="1" showErrorMessage="1" xr:uid="{824B9806-6229-4984-9286-270F3E1209C1}">
          <x14:formula1>
            <xm:f>Datos!$R$2:$R$352</xm:f>
          </x14:formula1>
          <xm:sqref>N160:N161 N219:N220 N105:N106</xm:sqref>
        </x14:dataValidation>
        <x14:dataValidation type="list" allowBlank="1" showInputMessage="1" showErrorMessage="1" xr:uid="{731CFE7D-2316-49E9-B7DA-7AD84C6FD847}">
          <x14:formula1>
            <xm:f>Datos!$AP$2:$AP$8</xm:f>
          </x14:formula1>
          <xm:sqref>N107 J115 J128 N162 J170 J183</xm:sqref>
        </x14:dataValidation>
        <x14:dataValidation type="list" allowBlank="1" showInputMessage="1" showErrorMessage="1" xr:uid="{BD02B52B-903B-4933-AE31-4E6CFEE3AF8D}">
          <x14:formula1>
            <xm:f>Datos!$H$2:$H$102</xm:f>
          </x14:formula1>
          <xm:sqref>F163 F108 F222 F286</xm:sqref>
        </x14:dataValidation>
        <x14:dataValidation type="list" allowBlank="1" showInputMessage="1" showErrorMessage="1" xr:uid="{D78647BD-6034-470E-9622-D7BCD5374FD6}">
          <x14:formula1>
            <xm:f>Datos!$BI$2:$BI$6</xm:f>
          </x14:formula1>
          <xm:sqref>C219</xm:sqref>
        </x14:dataValidation>
        <x14:dataValidation type="list" allowBlank="1" showInputMessage="1" showErrorMessage="1" xr:uid="{12EBCD8B-81F1-4EA6-8685-7A54DA41581B}">
          <x14:formula1>
            <xm:f>Datos!$BM$2:$BM$11</xm:f>
          </x14:formula1>
          <xm:sqref>C16</xm:sqref>
        </x14:dataValidation>
        <x14:dataValidation type="list" allowBlank="1" showInputMessage="1" showErrorMessage="1" xr:uid="{991039C4-9B74-4A37-BD10-7DF166DAF7ED}">
          <x14:formula1>
            <xm:f>Datos!$R$2:$R$752</xm:f>
          </x14:formula1>
          <xm:sqref>N283:N284</xm:sqref>
        </x14:dataValidation>
        <x14:dataValidation type="list" allowBlank="1" showInputMessage="1" showErrorMessage="1" xr:uid="{22933A5A-9286-4AC7-AA0E-05CEE685EDA3}">
          <x14:formula1>
            <xm:f>Datos!$J$3:$J$103</xm:f>
          </x14:formula1>
          <xm:sqref>C36</xm:sqref>
        </x14:dataValidation>
        <x14:dataValidation type="list" allowBlank="1" showInputMessage="1" showErrorMessage="1" xr:uid="{EB2858C4-7A65-4275-A805-9A0233735231}">
          <x14:formula1>
            <xm:f>Datos!$J$2:$J$103</xm:f>
          </x14:formula1>
          <xm:sqref>N291 N108 N287:N288 N246 N227 N311 J116 N163 N307:N308 N222:N224 J129 J184 J171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86343-E785-48E0-B252-49455261658A}">
  <sheetPr codeName="Hoja4"/>
  <dimension ref="A1:IX22"/>
  <sheetViews>
    <sheetView zoomScale="115" zoomScaleNormal="115" workbookViewId="0">
      <selection activeCell="A2" sqref="A2:A21"/>
    </sheetView>
  </sheetViews>
  <sheetFormatPr baseColWidth="10" defaultRowHeight="14.4" x14ac:dyDescent="0.3"/>
  <cols>
    <col min="1" max="1" width="11.21875" customWidth="1"/>
    <col min="3" max="22" width="11.21875" customWidth="1"/>
    <col min="50" max="51" width="15.5546875" customWidth="1"/>
    <col min="167" max="167" width="22.33203125" customWidth="1"/>
    <col min="184" max="184" width="15.88671875" customWidth="1"/>
    <col min="257" max="257" width="22.77734375" customWidth="1"/>
  </cols>
  <sheetData>
    <row r="1" spans="1:258" x14ac:dyDescent="0.3">
      <c r="A1" t="s">
        <v>6</v>
      </c>
      <c r="C1" t="s">
        <v>6</v>
      </c>
      <c r="D1" t="s">
        <v>6</v>
      </c>
      <c r="E1" t="s">
        <v>6</v>
      </c>
      <c r="F1" t="s">
        <v>6</v>
      </c>
      <c r="G1" t="s">
        <v>6</v>
      </c>
      <c r="H1" t="s">
        <v>6</v>
      </c>
      <c r="I1" t="s">
        <v>6</v>
      </c>
      <c r="J1" t="s">
        <v>6</v>
      </c>
      <c r="K1" t="s">
        <v>6</v>
      </c>
      <c r="L1" t="s">
        <v>6</v>
      </c>
      <c r="M1" t="s">
        <v>6</v>
      </c>
      <c r="N1" t="s">
        <v>6</v>
      </c>
      <c r="O1" t="s">
        <v>6</v>
      </c>
      <c r="P1" t="s">
        <v>6</v>
      </c>
      <c r="Q1" t="s">
        <v>6</v>
      </c>
      <c r="R1" t="s">
        <v>6</v>
      </c>
      <c r="S1" t="s">
        <v>6</v>
      </c>
      <c r="T1" t="s">
        <v>6</v>
      </c>
      <c r="U1" t="s">
        <v>6</v>
      </c>
      <c r="V1" t="s">
        <v>6</v>
      </c>
      <c r="X1" s="127" t="s">
        <v>606</v>
      </c>
      <c r="Y1" s="128" t="s">
        <v>607</v>
      </c>
      <c r="Z1" s="127" t="s">
        <v>608</v>
      </c>
      <c r="AA1" s="128" t="s">
        <v>175</v>
      </c>
      <c r="AB1" s="127" t="s">
        <v>188</v>
      </c>
      <c r="AC1" s="128" t="s">
        <v>609</v>
      </c>
      <c r="AD1" s="127" t="s">
        <v>610</v>
      </c>
      <c r="AE1" s="128" t="s">
        <v>611</v>
      </c>
      <c r="AF1" s="127" t="s">
        <v>612</v>
      </c>
      <c r="AG1" s="128" t="s">
        <v>613</v>
      </c>
      <c r="AH1" s="127" t="s">
        <v>218</v>
      </c>
      <c r="AI1" s="128" t="s">
        <v>614</v>
      </c>
      <c r="AJ1" s="127" t="s">
        <v>615</v>
      </c>
      <c r="AK1" s="128" t="s">
        <v>616</v>
      </c>
      <c r="AL1" s="127" t="s">
        <v>617</v>
      </c>
      <c r="AM1" s="128" t="s">
        <v>230</v>
      </c>
      <c r="AN1" s="127" t="s">
        <v>618</v>
      </c>
      <c r="AO1" s="128" t="s">
        <v>619</v>
      </c>
      <c r="AP1" s="129" t="s">
        <v>148</v>
      </c>
      <c r="AQ1" s="128" t="s">
        <v>159</v>
      </c>
      <c r="AR1" s="128" t="s">
        <v>620</v>
      </c>
      <c r="AS1" s="128" t="s">
        <v>176</v>
      </c>
      <c r="AT1" s="127" t="s">
        <v>189</v>
      </c>
      <c r="AU1" s="128" t="s">
        <v>197</v>
      </c>
      <c r="AV1" s="127" t="s">
        <v>621</v>
      </c>
      <c r="AW1" s="128" t="s">
        <v>208</v>
      </c>
      <c r="AX1" s="128" t="s">
        <v>3290</v>
      </c>
      <c r="AY1" s="128" t="s">
        <v>3300</v>
      </c>
      <c r="AZ1" s="129" t="s">
        <v>149</v>
      </c>
      <c r="BA1" s="128" t="s">
        <v>622</v>
      </c>
      <c r="BB1" s="127" t="s">
        <v>623</v>
      </c>
      <c r="BC1" s="128" t="s">
        <v>177</v>
      </c>
      <c r="BD1" s="127" t="s">
        <v>624</v>
      </c>
      <c r="BE1" s="128" t="s">
        <v>625</v>
      </c>
      <c r="BF1" s="127" t="s">
        <v>626</v>
      </c>
      <c r="BG1" s="128" t="s">
        <v>627</v>
      </c>
      <c r="BH1" s="127" t="s">
        <v>628</v>
      </c>
      <c r="BI1" s="128" t="s">
        <v>629</v>
      </c>
      <c r="BJ1" s="128" t="s">
        <v>630</v>
      </c>
      <c r="BK1" s="127" t="s">
        <v>631</v>
      </c>
      <c r="BL1" s="128" t="s">
        <v>227</v>
      </c>
      <c r="BM1" s="127" t="s">
        <v>150</v>
      </c>
      <c r="BN1" s="128" t="s">
        <v>160</v>
      </c>
      <c r="BO1" s="127" t="s">
        <v>167</v>
      </c>
      <c r="BP1" s="128" t="s">
        <v>632</v>
      </c>
      <c r="BQ1" s="127" t="s">
        <v>633</v>
      </c>
      <c r="BR1" s="128" t="s">
        <v>634</v>
      </c>
      <c r="BS1" s="127" t="s">
        <v>168</v>
      </c>
      <c r="BT1" s="127" t="s">
        <v>635</v>
      </c>
      <c r="BU1" s="128" t="s">
        <v>198</v>
      </c>
      <c r="BV1" s="127" t="s">
        <v>203</v>
      </c>
      <c r="BW1" s="128" t="s">
        <v>209</v>
      </c>
      <c r="BX1" s="127" t="s">
        <v>212</v>
      </c>
      <c r="BY1" s="128" t="s">
        <v>215</v>
      </c>
      <c r="BZ1" s="127" t="s">
        <v>219</v>
      </c>
      <c r="CA1" s="128" t="s">
        <v>636</v>
      </c>
      <c r="CB1" s="127" t="s">
        <v>178</v>
      </c>
      <c r="CC1" s="127" t="s">
        <v>637</v>
      </c>
      <c r="CD1" s="128" t="s">
        <v>638</v>
      </c>
      <c r="CE1" s="127" t="s">
        <v>639</v>
      </c>
      <c r="CF1" s="128" t="s">
        <v>179</v>
      </c>
      <c r="CG1" s="127" t="s">
        <v>190</v>
      </c>
      <c r="CH1" s="128" t="s">
        <v>640</v>
      </c>
      <c r="CI1" s="127" t="s">
        <v>641</v>
      </c>
      <c r="CJ1" s="128" t="s">
        <v>642</v>
      </c>
      <c r="CK1" s="127" t="s">
        <v>643</v>
      </c>
      <c r="CL1" s="128" t="s">
        <v>216</v>
      </c>
      <c r="CM1" s="127" t="s">
        <v>220</v>
      </c>
      <c r="CN1" s="128" t="s">
        <v>644</v>
      </c>
      <c r="CO1" s="127" t="s">
        <v>225</v>
      </c>
      <c r="CP1" s="128" t="s">
        <v>228</v>
      </c>
      <c r="CQ1" s="127" t="s">
        <v>645</v>
      </c>
      <c r="CR1" s="128" t="s">
        <v>646</v>
      </c>
      <c r="CS1" s="127" t="s">
        <v>252</v>
      </c>
      <c r="CT1" s="128" t="s">
        <v>169</v>
      </c>
      <c r="CU1" s="127" t="s">
        <v>180</v>
      </c>
      <c r="CV1" s="128" t="s">
        <v>191</v>
      </c>
      <c r="CW1" s="127" t="s">
        <v>199</v>
      </c>
      <c r="CX1" s="128" t="s">
        <v>204</v>
      </c>
      <c r="CY1" s="127" t="s">
        <v>647</v>
      </c>
      <c r="CZ1" s="128" t="s">
        <v>648</v>
      </c>
      <c r="DA1" s="127" t="s">
        <v>649</v>
      </c>
      <c r="DB1" s="128" t="s">
        <v>650</v>
      </c>
      <c r="DC1" s="127" t="s">
        <v>651</v>
      </c>
      <c r="DD1" s="128" t="s">
        <v>652</v>
      </c>
      <c r="DE1" s="127" t="s">
        <v>653</v>
      </c>
      <c r="DF1" s="128" t="s">
        <v>229</v>
      </c>
      <c r="DG1" s="127" t="s">
        <v>654</v>
      </c>
      <c r="DH1" s="128" t="s">
        <v>655</v>
      </c>
      <c r="DI1" s="127" t="s">
        <v>151</v>
      </c>
      <c r="DJ1" s="128" t="s">
        <v>656</v>
      </c>
      <c r="DK1" s="127" t="s">
        <v>657</v>
      </c>
      <c r="DL1" s="128" t="s">
        <v>181</v>
      </c>
      <c r="DM1" s="127" t="s">
        <v>192</v>
      </c>
      <c r="DN1" s="128" t="s">
        <v>200</v>
      </c>
      <c r="DO1" s="127" t="s">
        <v>658</v>
      </c>
      <c r="DP1" s="128" t="s">
        <v>659</v>
      </c>
      <c r="DQ1" s="127" t="s">
        <v>660</v>
      </c>
      <c r="DR1" s="130" t="s">
        <v>661</v>
      </c>
      <c r="DS1" s="127" t="s">
        <v>152</v>
      </c>
      <c r="DT1" s="128" t="s">
        <v>161</v>
      </c>
      <c r="DU1" s="127" t="s">
        <v>662</v>
      </c>
      <c r="DV1" s="128" t="s">
        <v>663</v>
      </c>
      <c r="DW1" s="127" t="s">
        <v>664</v>
      </c>
      <c r="DX1" s="128" t="s">
        <v>665</v>
      </c>
      <c r="DY1" s="127" t="s">
        <v>666</v>
      </c>
      <c r="DZ1" s="128" t="s">
        <v>667</v>
      </c>
      <c r="EA1" s="127" t="s">
        <v>668</v>
      </c>
      <c r="EB1" s="128" t="s">
        <v>223</v>
      </c>
      <c r="EC1" s="127" t="s">
        <v>669</v>
      </c>
      <c r="ED1" s="128" t="s">
        <v>670</v>
      </c>
      <c r="EE1" s="127" t="s">
        <v>170</v>
      </c>
      <c r="EF1" s="128" t="s">
        <v>671</v>
      </c>
      <c r="EG1" s="127" t="s">
        <v>672</v>
      </c>
      <c r="EH1" s="130" t="s">
        <v>673</v>
      </c>
      <c r="EI1" s="127" t="s">
        <v>153</v>
      </c>
      <c r="EJ1" s="128" t="s">
        <v>674</v>
      </c>
      <c r="EK1" s="127" t="s">
        <v>675</v>
      </c>
      <c r="EL1" s="128" t="s">
        <v>182</v>
      </c>
      <c r="EM1" s="127" t="s">
        <v>193</v>
      </c>
      <c r="EN1" s="128" t="s">
        <v>676</v>
      </c>
      <c r="EO1" s="127" t="s">
        <v>677</v>
      </c>
      <c r="EP1" s="128" t="s">
        <v>678</v>
      </c>
      <c r="EQ1" s="127" t="s">
        <v>679</v>
      </c>
      <c r="ER1" s="128" t="s">
        <v>680</v>
      </c>
      <c r="ES1" s="127" t="s">
        <v>154</v>
      </c>
      <c r="ET1" s="128" t="s">
        <v>162</v>
      </c>
      <c r="EU1" s="127" t="s">
        <v>681</v>
      </c>
      <c r="EV1" s="128" t="s">
        <v>682</v>
      </c>
      <c r="EW1" s="127" t="s">
        <v>683</v>
      </c>
      <c r="EX1" s="128" t="s">
        <v>684</v>
      </c>
      <c r="EY1" s="127" t="s">
        <v>205</v>
      </c>
      <c r="EZ1" s="128" t="s">
        <v>685</v>
      </c>
      <c r="FA1" s="127" t="s">
        <v>213</v>
      </c>
      <c r="FB1" s="128" t="s">
        <v>686</v>
      </c>
      <c r="FC1" s="127" t="s">
        <v>221</v>
      </c>
      <c r="FD1" s="128" t="s">
        <v>687</v>
      </c>
      <c r="FE1" s="127" t="s">
        <v>688</v>
      </c>
      <c r="FF1" s="128" t="s">
        <v>689</v>
      </c>
      <c r="FG1" s="127" t="s">
        <v>690</v>
      </c>
      <c r="FH1" s="128" t="s">
        <v>691</v>
      </c>
      <c r="FI1" s="127" t="s">
        <v>231</v>
      </c>
      <c r="FJ1" s="128" t="s">
        <v>692</v>
      </c>
      <c r="FK1" s="128" t="s">
        <v>3311</v>
      </c>
      <c r="FL1" s="127" t="s">
        <v>155</v>
      </c>
      <c r="FM1" s="128" t="s">
        <v>163</v>
      </c>
      <c r="FN1" s="127" t="s">
        <v>693</v>
      </c>
      <c r="FO1" s="128" t="s">
        <v>183</v>
      </c>
      <c r="FP1" s="127" t="s">
        <v>694</v>
      </c>
      <c r="FQ1" s="128" t="s">
        <v>695</v>
      </c>
      <c r="FR1" s="130" t="s">
        <v>696</v>
      </c>
      <c r="FS1" s="130" t="s">
        <v>697</v>
      </c>
      <c r="FT1" s="127" t="s">
        <v>698</v>
      </c>
      <c r="FU1" s="128" t="s">
        <v>164</v>
      </c>
      <c r="FV1" s="127" t="s">
        <v>171</v>
      </c>
      <c r="FW1" s="128" t="s">
        <v>184</v>
      </c>
      <c r="FX1" s="127" t="s">
        <v>194</v>
      </c>
      <c r="FY1" s="131" t="s">
        <v>699</v>
      </c>
      <c r="FZ1" s="131" t="s">
        <v>700</v>
      </c>
      <c r="GA1" s="131" t="s">
        <v>701</v>
      </c>
      <c r="GB1" s="131" t="s">
        <v>3318</v>
      </c>
      <c r="GC1" s="131" t="s">
        <v>702</v>
      </c>
      <c r="GD1" s="128" t="s">
        <v>156</v>
      </c>
      <c r="GE1" s="127" t="s">
        <v>172</v>
      </c>
      <c r="GF1" s="128" t="s">
        <v>185</v>
      </c>
      <c r="GG1" s="127" t="s">
        <v>195</v>
      </c>
      <c r="GH1" s="128" t="s">
        <v>703</v>
      </c>
      <c r="GI1" s="127" t="s">
        <v>206</v>
      </c>
      <c r="GJ1" s="132" t="s">
        <v>704</v>
      </c>
      <c r="GK1" s="127" t="s">
        <v>705</v>
      </c>
      <c r="GL1" s="128" t="s">
        <v>706</v>
      </c>
      <c r="GM1" s="127" t="s">
        <v>707</v>
      </c>
      <c r="GN1" s="128" t="s">
        <v>186</v>
      </c>
      <c r="GO1" s="127" t="s">
        <v>196</v>
      </c>
      <c r="GP1" s="128" t="s">
        <v>708</v>
      </c>
      <c r="GQ1" s="127" t="s">
        <v>709</v>
      </c>
      <c r="GR1" s="128" t="s">
        <v>710</v>
      </c>
      <c r="GS1" s="127" t="s">
        <v>214</v>
      </c>
      <c r="GT1" s="128" t="s">
        <v>217</v>
      </c>
      <c r="GU1" s="127" t="s">
        <v>711</v>
      </c>
      <c r="GV1" s="128" t="s">
        <v>224</v>
      </c>
      <c r="GW1" s="127" t="s">
        <v>712</v>
      </c>
      <c r="GX1" s="128" t="s">
        <v>713</v>
      </c>
      <c r="GY1" s="127" t="s">
        <v>714</v>
      </c>
      <c r="GZ1" s="128" t="s">
        <v>715</v>
      </c>
      <c r="HA1" s="127" t="s">
        <v>232</v>
      </c>
      <c r="HB1" s="127" t="s">
        <v>716</v>
      </c>
      <c r="HC1" s="127" t="s">
        <v>157</v>
      </c>
      <c r="HD1" s="128" t="s">
        <v>717</v>
      </c>
      <c r="HE1" s="127" t="s">
        <v>173</v>
      </c>
      <c r="HF1" s="128" t="s">
        <v>718</v>
      </c>
      <c r="HG1" s="127" t="s">
        <v>719</v>
      </c>
      <c r="HH1" s="128" t="s">
        <v>201</v>
      </c>
      <c r="HI1" s="127" t="s">
        <v>207</v>
      </c>
      <c r="HJ1" s="128" t="s">
        <v>210</v>
      </c>
      <c r="HK1" s="127" t="s">
        <v>720</v>
      </c>
      <c r="HL1" s="128" t="s">
        <v>721</v>
      </c>
      <c r="HM1" t="s">
        <v>722</v>
      </c>
      <c r="HN1" t="s">
        <v>165</v>
      </c>
      <c r="HO1" t="s">
        <v>723</v>
      </c>
      <c r="HP1" t="s">
        <v>724</v>
      </c>
      <c r="HQ1" t="s">
        <v>725</v>
      </c>
      <c r="HR1" t="s">
        <v>726</v>
      </c>
      <c r="HS1" t="s">
        <v>727</v>
      </c>
      <c r="HT1" t="s">
        <v>728</v>
      </c>
      <c r="HU1" t="s">
        <v>729</v>
      </c>
      <c r="HV1" t="s">
        <v>730</v>
      </c>
      <c r="HW1" t="s">
        <v>731</v>
      </c>
      <c r="HX1" t="s">
        <v>732</v>
      </c>
      <c r="HY1" t="s">
        <v>226</v>
      </c>
      <c r="HZ1" t="s">
        <v>733</v>
      </c>
      <c r="IA1" t="s">
        <v>734</v>
      </c>
      <c r="IB1" t="s">
        <v>735</v>
      </c>
      <c r="IC1" t="s">
        <v>233</v>
      </c>
      <c r="ID1" t="s">
        <v>202</v>
      </c>
      <c r="IE1" s="128" t="s">
        <v>736</v>
      </c>
      <c r="IF1" s="128" t="s">
        <v>737</v>
      </c>
      <c r="IG1" s="127" t="s">
        <v>738</v>
      </c>
      <c r="IH1" s="128" t="s">
        <v>739</v>
      </c>
      <c r="II1" s="127" t="s">
        <v>740</v>
      </c>
      <c r="IJ1" s="127" t="s">
        <v>741</v>
      </c>
      <c r="IK1" s="128" t="s">
        <v>211</v>
      </c>
      <c r="IL1" s="127" t="s">
        <v>742</v>
      </c>
      <c r="IM1" s="128" t="s">
        <v>743</v>
      </c>
      <c r="IN1" s="127" t="s">
        <v>222</v>
      </c>
      <c r="IO1" s="128" t="s">
        <v>158</v>
      </c>
      <c r="IP1" s="128" t="s">
        <v>166</v>
      </c>
      <c r="IQ1" s="127" t="s">
        <v>174</v>
      </c>
      <c r="IR1" s="128" t="s">
        <v>187</v>
      </c>
      <c r="IS1" s="127" t="s">
        <v>744</v>
      </c>
      <c r="IT1" s="128" t="s">
        <v>745</v>
      </c>
      <c r="IU1" s="127" t="s">
        <v>746</v>
      </c>
      <c r="IV1" s="128" t="s">
        <v>747</v>
      </c>
      <c r="IW1" s="127" t="s">
        <v>748</v>
      </c>
      <c r="IX1" s="130" t="s">
        <v>749</v>
      </c>
    </row>
    <row r="2" spans="1:258" x14ac:dyDescent="0.3">
      <c r="A2" t="s">
        <v>234</v>
      </c>
      <c r="C2" s="134" t="s">
        <v>606</v>
      </c>
      <c r="D2" t="s">
        <v>148</v>
      </c>
      <c r="E2" t="s">
        <v>149</v>
      </c>
      <c r="F2" t="s">
        <v>150</v>
      </c>
      <c r="G2" s="134" t="s">
        <v>633</v>
      </c>
      <c r="H2" t="s">
        <v>637</v>
      </c>
      <c r="I2" t="s">
        <v>645</v>
      </c>
      <c r="J2" t="s">
        <v>151</v>
      </c>
      <c r="K2" t="s">
        <v>152</v>
      </c>
      <c r="L2" t="s">
        <v>669</v>
      </c>
      <c r="M2" t="s">
        <v>153</v>
      </c>
      <c r="N2" t="s">
        <v>154</v>
      </c>
      <c r="O2" t="s">
        <v>155</v>
      </c>
      <c r="P2" s="134" t="s">
        <v>698</v>
      </c>
      <c r="Q2" t="s">
        <v>702</v>
      </c>
      <c r="R2" s="134" t="s">
        <v>705</v>
      </c>
      <c r="S2" t="s">
        <v>157</v>
      </c>
      <c r="T2" t="s">
        <v>722</v>
      </c>
      <c r="U2" t="s">
        <v>736</v>
      </c>
      <c r="V2" t="s">
        <v>158</v>
      </c>
      <c r="X2" t="s">
        <v>750</v>
      </c>
      <c r="Y2" t="s">
        <v>751</v>
      </c>
      <c r="Z2" t="s">
        <v>752</v>
      </c>
      <c r="AA2" t="s">
        <v>753</v>
      </c>
      <c r="AB2" t="s">
        <v>754</v>
      </c>
      <c r="AC2" t="s">
        <v>755</v>
      </c>
      <c r="AD2" t="s">
        <v>756</v>
      </c>
      <c r="AE2" t="s">
        <v>757</v>
      </c>
      <c r="AF2" t="s">
        <v>758</v>
      </c>
      <c r="AG2" t="s">
        <v>759</v>
      </c>
      <c r="AH2" t="s">
        <v>760</v>
      </c>
      <c r="AI2" t="s">
        <v>761</v>
      </c>
      <c r="AJ2" t="s">
        <v>762</v>
      </c>
      <c r="AK2" t="s">
        <v>763</v>
      </c>
      <c r="AL2" t="s">
        <v>764</v>
      </c>
      <c r="AM2" t="s">
        <v>765</v>
      </c>
      <c r="AN2" t="s">
        <v>766</v>
      </c>
      <c r="AO2" t="s">
        <v>767</v>
      </c>
      <c r="AP2" t="s">
        <v>768</v>
      </c>
      <c r="AQ2" t="s">
        <v>769</v>
      </c>
      <c r="AR2" t="s">
        <v>770</v>
      </c>
      <c r="AS2" t="s">
        <v>771</v>
      </c>
      <c r="AT2" t="s">
        <v>772</v>
      </c>
      <c r="AU2" t="s">
        <v>773</v>
      </c>
      <c r="AV2" t="s">
        <v>774</v>
      </c>
      <c r="AW2" t="s">
        <v>775</v>
      </c>
      <c r="AX2" t="s">
        <v>3291</v>
      </c>
      <c r="AY2" t="s">
        <v>3301</v>
      </c>
      <c r="AZ2" t="s">
        <v>776</v>
      </c>
      <c r="BA2" t="s">
        <v>777</v>
      </c>
      <c r="BB2" t="s">
        <v>778</v>
      </c>
      <c r="BC2" t="s">
        <v>779</v>
      </c>
      <c r="BD2" t="s">
        <v>780</v>
      </c>
      <c r="BE2" t="s">
        <v>781</v>
      </c>
      <c r="BF2" t="s">
        <v>782</v>
      </c>
      <c r="BG2" t="s">
        <v>783</v>
      </c>
      <c r="BH2" t="s">
        <v>784</v>
      </c>
      <c r="BI2" t="s">
        <v>785</v>
      </c>
      <c r="BJ2" t="s">
        <v>786</v>
      </c>
      <c r="BK2" t="s">
        <v>787</v>
      </c>
      <c r="BL2" t="s">
        <v>788</v>
      </c>
      <c r="BM2" t="s">
        <v>789</v>
      </c>
      <c r="BN2" t="s">
        <v>790</v>
      </c>
      <c r="BO2" t="s">
        <v>791</v>
      </c>
      <c r="BP2" t="s">
        <v>792</v>
      </c>
      <c r="BQ2" t="s">
        <v>793</v>
      </c>
      <c r="BR2" t="s">
        <v>794</v>
      </c>
      <c r="BS2" t="s">
        <v>795</v>
      </c>
      <c r="BT2" t="s">
        <v>796</v>
      </c>
      <c r="BU2" t="s">
        <v>797</v>
      </c>
      <c r="BV2" t="s">
        <v>798</v>
      </c>
      <c r="BW2" t="s">
        <v>799</v>
      </c>
      <c r="BX2" t="s">
        <v>800</v>
      </c>
      <c r="BY2" s="130" t="s">
        <v>801</v>
      </c>
      <c r="BZ2" t="s">
        <v>802</v>
      </c>
      <c r="CA2" t="s">
        <v>803</v>
      </c>
      <c r="CB2" t="s">
        <v>804</v>
      </c>
      <c r="CC2" t="s">
        <v>805</v>
      </c>
      <c r="CD2" t="s">
        <v>806</v>
      </c>
      <c r="CE2" t="s">
        <v>807</v>
      </c>
      <c r="CF2" t="s">
        <v>808</v>
      </c>
      <c r="CG2" t="s">
        <v>809</v>
      </c>
      <c r="CH2" t="s">
        <v>810</v>
      </c>
      <c r="CI2" t="s">
        <v>811</v>
      </c>
      <c r="CJ2" t="s">
        <v>812</v>
      </c>
      <c r="CK2" t="s">
        <v>813</v>
      </c>
      <c r="CL2" t="s">
        <v>814</v>
      </c>
      <c r="CM2" t="s">
        <v>815</v>
      </c>
      <c r="CN2" t="s">
        <v>816</v>
      </c>
      <c r="CO2" t="s">
        <v>817</v>
      </c>
      <c r="CP2" t="s">
        <v>818</v>
      </c>
      <c r="CQ2" t="s">
        <v>819</v>
      </c>
      <c r="CR2" t="s">
        <v>820</v>
      </c>
      <c r="CS2" t="s">
        <v>821</v>
      </c>
      <c r="CT2" t="s">
        <v>822</v>
      </c>
      <c r="CU2" t="s">
        <v>823</v>
      </c>
      <c r="CV2" t="s">
        <v>824</v>
      </c>
      <c r="CW2" t="s">
        <v>825</v>
      </c>
      <c r="CX2" t="s">
        <v>826</v>
      </c>
      <c r="CY2" t="s">
        <v>827</v>
      </c>
      <c r="CZ2" t="s">
        <v>828</v>
      </c>
      <c r="DA2" t="s">
        <v>829</v>
      </c>
      <c r="DB2" t="s">
        <v>830</v>
      </c>
      <c r="DC2" t="s">
        <v>831</v>
      </c>
      <c r="DD2" t="s">
        <v>832</v>
      </c>
      <c r="DE2" t="s">
        <v>833</v>
      </c>
      <c r="DF2" t="s">
        <v>834</v>
      </c>
      <c r="DG2" t="s">
        <v>835</v>
      </c>
      <c r="DH2" t="s">
        <v>836</v>
      </c>
      <c r="DI2" t="s">
        <v>837</v>
      </c>
      <c r="DJ2" t="s">
        <v>838</v>
      </c>
      <c r="DK2" t="s">
        <v>839</v>
      </c>
      <c r="DL2" t="s">
        <v>840</v>
      </c>
      <c r="DM2" t="s">
        <v>841</v>
      </c>
      <c r="DN2" t="s">
        <v>842</v>
      </c>
      <c r="DO2" t="s">
        <v>843</v>
      </c>
      <c r="DP2" t="s">
        <v>844</v>
      </c>
      <c r="DQ2" t="s">
        <v>845</v>
      </c>
      <c r="DR2" t="s">
        <v>846</v>
      </c>
      <c r="DS2" t="s">
        <v>847</v>
      </c>
      <c r="DT2" t="s">
        <v>848</v>
      </c>
      <c r="DU2" t="s">
        <v>849</v>
      </c>
      <c r="DV2" t="s">
        <v>850</v>
      </c>
      <c r="DW2" t="s">
        <v>851</v>
      </c>
      <c r="DX2" t="s">
        <v>852</v>
      </c>
      <c r="DY2" t="s">
        <v>853</v>
      </c>
      <c r="DZ2" t="s">
        <v>854</v>
      </c>
      <c r="EA2" t="s">
        <v>855</v>
      </c>
      <c r="EB2" t="s">
        <v>856</v>
      </c>
      <c r="EC2" t="s">
        <v>857</v>
      </c>
      <c r="ED2" t="s">
        <v>858</v>
      </c>
      <c r="EE2" t="s">
        <v>859</v>
      </c>
      <c r="EF2" t="s">
        <v>860</v>
      </c>
      <c r="EG2" t="s">
        <v>861</v>
      </c>
      <c r="EH2" t="s">
        <v>862</v>
      </c>
      <c r="EI2" t="s">
        <v>863</v>
      </c>
      <c r="EJ2" t="s">
        <v>864</v>
      </c>
      <c r="EK2" t="s">
        <v>865</v>
      </c>
      <c r="EL2" t="s">
        <v>866</v>
      </c>
      <c r="EM2" t="s">
        <v>867</v>
      </c>
      <c r="EN2" t="s">
        <v>868</v>
      </c>
      <c r="EO2" t="s">
        <v>869</v>
      </c>
      <c r="EP2" t="s">
        <v>870</v>
      </c>
      <c r="EQ2" t="s">
        <v>871</v>
      </c>
      <c r="ER2" t="s">
        <v>872</v>
      </c>
      <c r="ES2" t="s">
        <v>873</v>
      </c>
      <c r="ET2" t="s">
        <v>874</v>
      </c>
      <c r="EU2" t="s">
        <v>875</v>
      </c>
      <c r="EV2" t="s">
        <v>876</v>
      </c>
      <c r="EW2" t="s">
        <v>877</v>
      </c>
      <c r="EX2" t="s">
        <v>878</v>
      </c>
      <c r="EY2" t="s">
        <v>879</v>
      </c>
      <c r="EZ2" t="s">
        <v>880</v>
      </c>
      <c r="FA2" t="s">
        <v>881</v>
      </c>
      <c r="FB2" t="s">
        <v>882</v>
      </c>
      <c r="FC2" t="s">
        <v>883</v>
      </c>
      <c r="FD2" t="s">
        <v>884</v>
      </c>
      <c r="FE2" t="s">
        <v>885</v>
      </c>
      <c r="FF2" t="s">
        <v>886</v>
      </c>
      <c r="FG2" t="s">
        <v>887</v>
      </c>
      <c r="FH2" t="s">
        <v>888</v>
      </c>
      <c r="FI2" t="s">
        <v>889</v>
      </c>
      <c r="FJ2" t="s">
        <v>890</v>
      </c>
      <c r="FK2" t="s">
        <v>3312</v>
      </c>
      <c r="FL2" t="s">
        <v>891</v>
      </c>
      <c r="FM2" t="s">
        <v>892</v>
      </c>
      <c r="FN2" t="s">
        <v>893</v>
      </c>
      <c r="FO2" t="s">
        <v>894</v>
      </c>
      <c r="FP2" t="s">
        <v>895</v>
      </c>
      <c r="FQ2" t="s">
        <v>896</v>
      </c>
      <c r="FR2" t="s">
        <v>897</v>
      </c>
      <c r="FS2" t="s">
        <v>898</v>
      </c>
      <c r="FT2" t="s">
        <v>899</v>
      </c>
      <c r="FU2" t="s">
        <v>900</v>
      </c>
      <c r="FV2" t="s">
        <v>901</v>
      </c>
      <c r="FW2" t="s">
        <v>900</v>
      </c>
      <c r="FX2" t="s">
        <v>902</v>
      </c>
      <c r="FY2" s="133" t="s">
        <v>903</v>
      </c>
      <c r="FZ2" s="128" t="s">
        <v>904</v>
      </c>
      <c r="GA2" s="128" t="s">
        <v>905</v>
      </c>
      <c r="GB2" s="176" t="s">
        <v>3319</v>
      </c>
      <c r="GC2" t="s">
        <v>906</v>
      </c>
      <c r="GD2" t="s">
        <v>907</v>
      </c>
      <c r="GE2" t="s">
        <v>908</v>
      </c>
      <c r="GF2" t="s">
        <v>909</v>
      </c>
      <c r="GG2" t="s">
        <v>910</v>
      </c>
      <c r="GH2" t="s">
        <v>911</v>
      </c>
      <c r="GI2" t="s">
        <v>912</v>
      </c>
      <c r="GJ2" t="s">
        <v>913</v>
      </c>
      <c r="GK2" t="s">
        <v>914</v>
      </c>
      <c r="GL2" t="s">
        <v>915</v>
      </c>
      <c r="GM2" t="s">
        <v>916</v>
      </c>
      <c r="GN2" t="s">
        <v>917</v>
      </c>
      <c r="GO2" t="s">
        <v>918</v>
      </c>
      <c r="GP2" t="s">
        <v>919</v>
      </c>
      <c r="GQ2" t="s">
        <v>920</v>
      </c>
      <c r="GR2" t="s">
        <v>921</v>
      </c>
      <c r="GS2" t="s">
        <v>922</v>
      </c>
      <c r="GT2" t="s">
        <v>923</v>
      </c>
      <c r="GU2" t="s">
        <v>924</v>
      </c>
      <c r="GV2" t="s">
        <v>925</v>
      </c>
      <c r="GW2" t="s">
        <v>926</v>
      </c>
      <c r="GX2" t="s">
        <v>927</v>
      </c>
      <c r="GY2" t="s">
        <v>928</v>
      </c>
      <c r="GZ2" t="s">
        <v>929</v>
      </c>
      <c r="HA2" t="s">
        <v>930</v>
      </c>
      <c r="HB2" s="130" t="s">
        <v>931</v>
      </c>
      <c r="HC2" t="s">
        <v>932</v>
      </c>
      <c r="HD2" t="s">
        <v>933</v>
      </c>
      <c r="HE2" t="s">
        <v>934</v>
      </c>
      <c r="HF2" t="s">
        <v>935</v>
      </c>
      <c r="HG2" t="s">
        <v>936</v>
      </c>
      <c r="HH2" t="s">
        <v>937</v>
      </c>
      <c r="HI2" t="s">
        <v>938</v>
      </c>
      <c r="HJ2" t="s">
        <v>939</v>
      </c>
      <c r="HK2" t="s">
        <v>940</v>
      </c>
      <c r="HL2" t="s">
        <v>941</v>
      </c>
      <c r="HM2" t="s">
        <v>942</v>
      </c>
      <c r="HN2" t="s">
        <v>943</v>
      </c>
      <c r="HO2" t="s">
        <v>944</v>
      </c>
      <c r="HP2" t="s">
        <v>945</v>
      </c>
      <c r="HQ2" t="s">
        <v>946</v>
      </c>
      <c r="HR2" t="s">
        <v>947</v>
      </c>
      <c r="HS2" t="s">
        <v>948</v>
      </c>
      <c r="HT2" t="s">
        <v>949</v>
      </c>
      <c r="HU2" t="s">
        <v>950</v>
      </c>
      <c r="HV2" t="s">
        <v>951</v>
      </c>
      <c r="HW2" t="s">
        <v>952</v>
      </c>
      <c r="HX2" t="s">
        <v>953</v>
      </c>
      <c r="HY2" t="s">
        <v>954</v>
      </c>
      <c r="HZ2" t="s">
        <v>955</v>
      </c>
      <c r="IA2" t="s">
        <v>956</v>
      </c>
      <c r="IB2" t="s">
        <v>957</v>
      </c>
      <c r="IC2" t="s">
        <v>958</v>
      </c>
      <c r="ID2" t="s">
        <v>959</v>
      </c>
      <c r="IE2" t="s">
        <v>960</v>
      </c>
      <c r="IF2" s="130" t="s">
        <v>961</v>
      </c>
      <c r="IG2" t="s">
        <v>962</v>
      </c>
      <c r="IH2" t="s">
        <v>963</v>
      </c>
      <c r="II2" t="s">
        <v>964</v>
      </c>
      <c r="IJ2" t="s">
        <v>965</v>
      </c>
      <c r="IK2" t="s">
        <v>966</v>
      </c>
      <c r="IL2" t="s">
        <v>967</v>
      </c>
      <c r="IM2" t="s">
        <v>968</v>
      </c>
      <c r="IN2" t="s">
        <v>969</v>
      </c>
      <c r="IO2" t="s">
        <v>970</v>
      </c>
      <c r="IP2" t="s">
        <v>971</v>
      </c>
      <c r="IQ2" t="s">
        <v>972</v>
      </c>
      <c r="IR2" t="s">
        <v>973</v>
      </c>
      <c r="IS2" t="s">
        <v>974</v>
      </c>
      <c r="IT2" t="s">
        <v>975</v>
      </c>
      <c r="IU2" t="s">
        <v>976</v>
      </c>
      <c r="IV2" t="s">
        <v>977</v>
      </c>
      <c r="IW2" t="s">
        <v>978</v>
      </c>
      <c r="IX2" s="134" t="s">
        <v>979</v>
      </c>
    </row>
    <row r="3" spans="1:258" x14ac:dyDescent="0.3">
      <c r="A3" t="s">
        <v>247</v>
      </c>
      <c r="C3" t="s">
        <v>607</v>
      </c>
      <c r="D3" t="s">
        <v>159</v>
      </c>
      <c r="E3" t="s">
        <v>622</v>
      </c>
      <c r="F3" t="s">
        <v>160</v>
      </c>
      <c r="G3" t="s">
        <v>209</v>
      </c>
      <c r="H3" t="s">
        <v>638</v>
      </c>
      <c r="I3" t="s">
        <v>646</v>
      </c>
      <c r="J3" s="134" t="s">
        <v>656</v>
      </c>
      <c r="K3" t="s">
        <v>161</v>
      </c>
      <c r="L3" t="s">
        <v>670</v>
      </c>
      <c r="M3" t="s">
        <v>674</v>
      </c>
      <c r="N3" t="s">
        <v>162</v>
      </c>
      <c r="O3" t="s">
        <v>163</v>
      </c>
      <c r="P3" t="s">
        <v>164</v>
      </c>
      <c r="Q3" t="s">
        <v>156</v>
      </c>
      <c r="R3" t="s">
        <v>706</v>
      </c>
      <c r="S3" t="s">
        <v>717</v>
      </c>
      <c r="T3" t="s">
        <v>165</v>
      </c>
      <c r="U3" t="s">
        <v>737</v>
      </c>
      <c r="V3" t="s">
        <v>166</v>
      </c>
      <c r="X3" t="s">
        <v>980</v>
      </c>
      <c r="Y3" t="s">
        <v>981</v>
      </c>
      <c r="Z3" t="s">
        <v>982</v>
      </c>
      <c r="AA3" t="s">
        <v>983</v>
      </c>
      <c r="AB3" s="134" t="s">
        <v>984</v>
      </c>
      <c r="AC3" t="s">
        <v>985</v>
      </c>
      <c r="AD3" t="s">
        <v>986</v>
      </c>
      <c r="AE3" t="s">
        <v>987</v>
      </c>
      <c r="AF3" t="s">
        <v>988</v>
      </c>
      <c r="AG3" t="s">
        <v>989</v>
      </c>
      <c r="AH3" t="s">
        <v>990</v>
      </c>
      <c r="AI3" t="s">
        <v>991</v>
      </c>
      <c r="AJ3" t="s">
        <v>992</v>
      </c>
      <c r="AK3" t="s">
        <v>993</v>
      </c>
      <c r="AL3" t="s">
        <v>994</v>
      </c>
      <c r="AM3" t="s">
        <v>995</v>
      </c>
      <c r="AN3" t="s">
        <v>996</v>
      </c>
      <c r="AO3" t="s">
        <v>997</v>
      </c>
      <c r="AP3" t="s">
        <v>998</v>
      </c>
      <c r="AQ3" t="s">
        <v>999</v>
      </c>
      <c r="AR3" t="s">
        <v>1000</v>
      </c>
      <c r="AS3" t="s">
        <v>1001</v>
      </c>
      <c r="AT3" t="s">
        <v>1002</v>
      </c>
      <c r="AU3" t="s">
        <v>1003</v>
      </c>
      <c r="AV3" t="s">
        <v>1004</v>
      </c>
      <c r="AW3" t="s">
        <v>1005</v>
      </c>
      <c r="AX3" t="s">
        <v>3292</v>
      </c>
      <c r="AY3" t="s">
        <v>3302</v>
      </c>
      <c r="AZ3" t="s">
        <v>1006</v>
      </c>
      <c r="BA3" t="s">
        <v>1007</v>
      </c>
      <c r="BB3" t="s">
        <v>1008</v>
      </c>
      <c r="BC3" t="s">
        <v>1009</v>
      </c>
      <c r="BD3" t="s">
        <v>1010</v>
      </c>
      <c r="BE3" t="s">
        <v>1011</v>
      </c>
      <c r="BF3" t="s">
        <v>1012</v>
      </c>
      <c r="BG3" t="s">
        <v>1013</v>
      </c>
      <c r="BH3" t="s">
        <v>1014</v>
      </c>
      <c r="BI3" t="s">
        <v>1015</v>
      </c>
      <c r="BJ3" t="s">
        <v>1016</v>
      </c>
      <c r="BK3" t="s">
        <v>1017</v>
      </c>
      <c r="BL3" t="s">
        <v>1018</v>
      </c>
      <c r="BM3" t="s">
        <v>1019</v>
      </c>
      <c r="BN3" t="s">
        <v>1020</v>
      </c>
      <c r="BO3" t="s">
        <v>1021</v>
      </c>
      <c r="BP3" t="s">
        <v>1022</v>
      </c>
      <c r="BQ3" t="s">
        <v>1023</v>
      </c>
      <c r="BR3" t="s">
        <v>1024</v>
      </c>
      <c r="BS3" t="s">
        <v>1025</v>
      </c>
      <c r="BT3" t="s">
        <v>1026</v>
      </c>
      <c r="BU3" t="s">
        <v>1027</v>
      </c>
      <c r="BV3" t="s">
        <v>1028</v>
      </c>
      <c r="BW3" t="s">
        <v>1029</v>
      </c>
      <c r="BX3" t="s">
        <v>1030</v>
      </c>
      <c r="BY3" s="130" t="s">
        <v>1031</v>
      </c>
      <c r="BZ3" t="s">
        <v>1032</v>
      </c>
      <c r="CA3" t="s">
        <v>1033</v>
      </c>
      <c r="CB3" t="s">
        <v>1034</v>
      </c>
      <c r="CC3" t="s">
        <v>1035</v>
      </c>
      <c r="CD3" t="s">
        <v>1036</v>
      </c>
      <c r="CE3" t="s">
        <v>1037</v>
      </c>
      <c r="CF3" t="s">
        <v>1038</v>
      </c>
      <c r="CG3" t="s">
        <v>1039</v>
      </c>
      <c r="CH3" t="s">
        <v>1040</v>
      </c>
      <c r="CI3" t="s">
        <v>1041</v>
      </c>
      <c r="CJ3" t="s">
        <v>1042</v>
      </c>
      <c r="CK3" t="s">
        <v>1043</v>
      </c>
      <c r="CL3" t="s">
        <v>1044</v>
      </c>
      <c r="CM3" t="s">
        <v>1045</v>
      </c>
      <c r="CN3" t="s">
        <v>1046</v>
      </c>
      <c r="CO3" t="s">
        <v>1047</v>
      </c>
      <c r="CP3" t="s">
        <v>1048</v>
      </c>
      <c r="CQ3" t="s">
        <v>1049</v>
      </c>
      <c r="CR3" t="s">
        <v>1050</v>
      </c>
      <c r="CS3" t="s">
        <v>1051</v>
      </c>
      <c r="CT3" t="s">
        <v>1052</v>
      </c>
      <c r="CU3" t="s">
        <v>1053</v>
      </c>
      <c r="CV3" t="s">
        <v>1054</v>
      </c>
      <c r="CW3" t="s">
        <v>1055</v>
      </c>
      <c r="CX3" t="s">
        <v>1056</v>
      </c>
      <c r="CY3" t="s">
        <v>1057</v>
      </c>
      <c r="CZ3" t="s">
        <v>1058</v>
      </c>
      <c r="DA3" t="s">
        <v>1059</v>
      </c>
      <c r="DB3" t="s">
        <v>1060</v>
      </c>
      <c r="DC3" t="s">
        <v>1061</v>
      </c>
      <c r="DD3" t="s">
        <v>1062</v>
      </c>
      <c r="DE3" t="s">
        <v>1063</v>
      </c>
      <c r="DF3" t="s">
        <v>1064</v>
      </c>
      <c r="DG3" t="s">
        <v>1065</v>
      </c>
      <c r="DH3" t="s">
        <v>1066</v>
      </c>
      <c r="DI3" t="s">
        <v>1067</v>
      </c>
      <c r="DJ3" t="s">
        <v>1068</v>
      </c>
      <c r="DK3" t="s">
        <v>1069</v>
      </c>
      <c r="DL3" t="s">
        <v>1070</v>
      </c>
      <c r="DM3" t="s">
        <v>1071</v>
      </c>
      <c r="DN3" t="s">
        <v>1072</v>
      </c>
      <c r="DO3" t="s">
        <v>1073</v>
      </c>
      <c r="DP3" t="s">
        <v>1074</v>
      </c>
      <c r="DQ3" t="s">
        <v>1075</v>
      </c>
      <c r="DR3" t="s">
        <v>1076</v>
      </c>
      <c r="DS3" t="s">
        <v>1077</v>
      </c>
      <c r="DT3" t="s">
        <v>1078</v>
      </c>
      <c r="DU3" t="s">
        <v>1079</v>
      </c>
      <c r="DV3" t="s">
        <v>1080</v>
      </c>
      <c r="DW3" t="s">
        <v>1081</v>
      </c>
      <c r="DX3" t="s">
        <v>1082</v>
      </c>
      <c r="DY3" t="s">
        <v>1083</v>
      </c>
      <c r="DZ3" t="s">
        <v>1084</v>
      </c>
      <c r="EA3" t="s">
        <v>1085</v>
      </c>
      <c r="EB3" t="s">
        <v>1086</v>
      </c>
      <c r="EC3" t="s">
        <v>1087</v>
      </c>
      <c r="ED3" t="s">
        <v>1088</v>
      </c>
      <c r="EE3" t="s">
        <v>1089</v>
      </c>
      <c r="EF3" t="s">
        <v>1090</v>
      </c>
      <c r="EG3" t="s">
        <v>1091</v>
      </c>
      <c r="EH3" t="s">
        <v>1092</v>
      </c>
      <c r="EI3" t="s">
        <v>1093</v>
      </c>
      <c r="EJ3" t="s">
        <v>1094</v>
      </c>
      <c r="EK3" t="s">
        <v>1095</v>
      </c>
      <c r="EL3" t="s">
        <v>1096</v>
      </c>
      <c r="EM3" t="s">
        <v>1097</v>
      </c>
      <c r="EN3" t="s">
        <v>1098</v>
      </c>
      <c r="EO3" t="s">
        <v>1099</v>
      </c>
      <c r="EP3" t="s">
        <v>1100</v>
      </c>
      <c r="EQ3" t="s">
        <v>1101</v>
      </c>
      <c r="ER3" t="s">
        <v>1102</v>
      </c>
      <c r="ES3" t="s">
        <v>1103</v>
      </c>
      <c r="ET3" t="s">
        <v>1104</v>
      </c>
      <c r="EU3" t="s">
        <v>1105</v>
      </c>
      <c r="EV3" t="s">
        <v>1106</v>
      </c>
      <c r="EW3" t="s">
        <v>1107</v>
      </c>
      <c r="EX3" t="s">
        <v>1108</v>
      </c>
      <c r="EY3" t="s">
        <v>1109</v>
      </c>
      <c r="EZ3" t="s">
        <v>1110</v>
      </c>
      <c r="FA3" t="s">
        <v>1111</v>
      </c>
      <c r="FB3" t="s">
        <v>1112</v>
      </c>
      <c r="FC3" t="s">
        <v>1113</v>
      </c>
      <c r="FD3" t="s">
        <v>1114</v>
      </c>
      <c r="FE3" t="s">
        <v>1115</v>
      </c>
      <c r="FF3" t="s">
        <v>1116</v>
      </c>
      <c r="FG3" t="s">
        <v>1117</v>
      </c>
      <c r="FH3" t="s">
        <v>1118</v>
      </c>
      <c r="FI3" t="s">
        <v>1119</v>
      </c>
      <c r="FJ3" t="s">
        <v>1120</v>
      </c>
      <c r="FK3" t="s">
        <v>3313</v>
      </c>
      <c r="FL3" t="s">
        <v>1121</v>
      </c>
      <c r="FM3" t="s">
        <v>1122</v>
      </c>
      <c r="FN3" t="s">
        <v>1123</v>
      </c>
      <c r="FO3" t="s">
        <v>1124</v>
      </c>
      <c r="FP3" t="s">
        <v>1125</v>
      </c>
      <c r="FQ3" t="s">
        <v>1126</v>
      </c>
      <c r="FR3" t="s">
        <v>1127</v>
      </c>
      <c r="FS3" t="s">
        <v>1128</v>
      </c>
      <c r="FT3" t="s">
        <v>1129</v>
      </c>
      <c r="FU3" t="s">
        <v>1130</v>
      </c>
      <c r="FV3" t="s">
        <v>1131</v>
      </c>
      <c r="FW3" t="s">
        <v>1130</v>
      </c>
      <c r="FX3" t="s">
        <v>1132</v>
      </c>
      <c r="FY3" s="133" t="s">
        <v>1133</v>
      </c>
      <c r="FZ3" s="133" t="s">
        <v>1134</v>
      </c>
      <c r="GA3" s="133" t="s">
        <v>1135</v>
      </c>
      <c r="GB3" s="176" t="s">
        <v>3320</v>
      </c>
      <c r="GC3" t="s">
        <v>1136</v>
      </c>
      <c r="GD3" t="s">
        <v>1137</v>
      </c>
      <c r="GE3" t="s">
        <v>1138</v>
      </c>
      <c r="GF3" t="s">
        <v>1139</v>
      </c>
      <c r="GG3" t="s">
        <v>1140</v>
      </c>
      <c r="GH3" t="s">
        <v>1141</v>
      </c>
      <c r="GI3" t="s">
        <v>1142</v>
      </c>
      <c r="GJ3" t="s">
        <v>1143</v>
      </c>
      <c r="GK3" t="s">
        <v>1144</v>
      </c>
      <c r="GL3" t="s">
        <v>1145</v>
      </c>
      <c r="GM3" t="s">
        <v>1146</v>
      </c>
      <c r="GN3" t="s">
        <v>1147</v>
      </c>
      <c r="GO3" t="s">
        <v>1148</v>
      </c>
      <c r="GP3" t="s">
        <v>1149</v>
      </c>
      <c r="GQ3" t="s">
        <v>1150</v>
      </c>
      <c r="GR3" t="s">
        <v>1151</v>
      </c>
      <c r="GS3" t="s">
        <v>1152</v>
      </c>
      <c r="GT3" t="s">
        <v>1153</v>
      </c>
      <c r="GU3" t="s">
        <v>1154</v>
      </c>
      <c r="GV3" t="s">
        <v>1155</v>
      </c>
      <c r="GW3" t="s">
        <v>1156</v>
      </c>
      <c r="GX3" t="s">
        <v>1157</v>
      </c>
      <c r="GY3" t="s">
        <v>1158</v>
      </c>
      <c r="GZ3" t="s">
        <v>1159</v>
      </c>
      <c r="HA3" t="s">
        <v>1160</v>
      </c>
      <c r="HB3" s="130" t="s">
        <v>1161</v>
      </c>
      <c r="HC3" t="s">
        <v>1162</v>
      </c>
      <c r="HD3" t="s">
        <v>1163</v>
      </c>
      <c r="HE3" t="s">
        <v>1164</v>
      </c>
      <c r="HF3" t="s">
        <v>1165</v>
      </c>
      <c r="HG3" t="s">
        <v>1166</v>
      </c>
      <c r="HH3" t="s">
        <v>1167</v>
      </c>
      <c r="HI3" t="s">
        <v>1168</v>
      </c>
      <c r="HJ3" t="s">
        <v>1169</v>
      </c>
      <c r="HK3" t="s">
        <v>1170</v>
      </c>
      <c r="HL3" t="s">
        <v>1171</v>
      </c>
      <c r="HM3" t="s">
        <v>1172</v>
      </c>
      <c r="HN3" t="s">
        <v>1173</v>
      </c>
      <c r="HO3" t="s">
        <v>1174</v>
      </c>
      <c r="HP3" t="s">
        <v>1175</v>
      </c>
      <c r="HQ3" t="s">
        <v>1176</v>
      </c>
      <c r="HR3" t="s">
        <v>1177</v>
      </c>
      <c r="HS3" t="s">
        <v>1178</v>
      </c>
      <c r="HT3" t="s">
        <v>1179</v>
      </c>
      <c r="HU3" t="s">
        <v>1180</v>
      </c>
      <c r="HV3" t="s">
        <v>1181</v>
      </c>
      <c r="HW3" t="s">
        <v>1182</v>
      </c>
      <c r="HX3" t="s">
        <v>1183</v>
      </c>
      <c r="HY3" t="s">
        <v>1184</v>
      </c>
      <c r="HZ3" t="s">
        <v>1185</v>
      </c>
      <c r="IA3" t="s">
        <v>1186</v>
      </c>
      <c r="IB3" t="s">
        <v>1187</v>
      </c>
      <c r="IC3" t="s">
        <v>1188</v>
      </c>
      <c r="ID3" t="s">
        <v>1189</v>
      </c>
      <c r="IE3" t="s">
        <v>1190</v>
      </c>
      <c r="IF3" s="130" t="s">
        <v>1191</v>
      </c>
      <c r="IG3" t="s">
        <v>1192</v>
      </c>
      <c r="IH3" t="s">
        <v>1193</v>
      </c>
      <c r="II3" t="s">
        <v>1194</v>
      </c>
      <c r="IJ3" t="s">
        <v>1195</v>
      </c>
      <c r="IK3" t="s">
        <v>1196</v>
      </c>
      <c r="IL3" t="s">
        <v>1197</v>
      </c>
      <c r="IM3" t="s">
        <v>1198</v>
      </c>
      <c r="IN3" t="s">
        <v>1199</v>
      </c>
      <c r="IO3" t="s">
        <v>1200</v>
      </c>
      <c r="IP3" t="s">
        <v>1201</v>
      </c>
      <c r="IQ3" t="s">
        <v>1202</v>
      </c>
      <c r="IR3" t="s">
        <v>1203</v>
      </c>
      <c r="IS3" t="s">
        <v>1204</v>
      </c>
      <c r="IT3" t="s">
        <v>1205</v>
      </c>
      <c r="IU3" t="s">
        <v>1206</v>
      </c>
      <c r="IV3" t="s">
        <v>1207</v>
      </c>
      <c r="IW3" t="s">
        <v>1208</v>
      </c>
      <c r="IX3" t="s">
        <v>1209</v>
      </c>
    </row>
    <row r="4" spans="1:258" x14ac:dyDescent="0.3">
      <c r="A4" t="s">
        <v>3263</v>
      </c>
      <c r="C4" t="s">
        <v>608</v>
      </c>
      <c r="D4" t="s">
        <v>620</v>
      </c>
      <c r="E4" t="s">
        <v>623</v>
      </c>
      <c r="F4" t="s">
        <v>167</v>
      </c>
      <c r="G4" t="s">
        <v>634</v>
      </c>
      <c r="H4" t="s">
        <v>639</v>
      </c>
      <c r="I4" t="s">
        <v>252</v>
      </c>
      <c r="J4" t="s">
        <v>657</v>
      </c>
      <c r="K4" t="s">
        <v>662</v>
      </c>
      <c r="L4" t="s">
        <v>170</v>
      </c>
      <c r="M4" t="s">
        <v>675</v>
      </c>
      <c r="N4" s="134" t="s">
        <v>681</v>
      </c>
      <c r="O4" s="134" t="s">
        <v>693</v>
      </c>
      <c r="P4" t="s">
        <v>171</v>
      </c>
      <c r="Q4" t="s">
        <v>172</v>
      </c>
      <c r="R4" t="s">
        <v>707</v>
      </c>
      <c r="S4" t="s">
        <v>173</v>
      </c>
      <c r="T4" t="s">
        <v>723</v>
      </c>
      <c r="U4" t="s">
        <v>738</v>
      </c>
      <c r="V4" t="s">
        <v>174</v>
      </c>
      <c r="X4" t="s">
        <v>1210</v>
      </c>
      <c r="Y4" t="s">
        <v>1211</v>
      </c>
      <c r="Z4" t="s">
        <v>1212</v>
      </c>
      <c r="AA4" t="s">
        <v>1213</v>
      </c>
      <c r="AB4" t="s">
        <v>1214</v>
      </c>
      <c r="AC4" t="s">
        <v>1215</v>
      </c>
      <c r="AD4" t="s">
        <v>1216</v>
      </c>
      <c r="AE4" t="s">
        <v>1217</v>
      </c>
      <c r="AF4" t="s">
        <v>1218</v>
      </c>
      <c r="AG4" t="s">
        <v>1219</v>
      </c>
      <c r="AH4" t="s">
        <v>1220</v>
      </c>
      <c r="AI4" t="s">
        <v>1221</v>
      </c>
      <c r="AJ4" t="s">
        <v>1222</v>
      </c>
      <c r="AK4" t="s">
        <v>1223</v>
      </c>
      <c r="AL4" t="s">
        <v>1224</v>
      </c>
      <c r="AM4" t="s">
        <v>1225</v>
      </c>
      <c r="AN4" t="s">
        <v>1226</v>
      </c>
      <c r="AO4" t="s">
        <v>1227</v>
      </c>
      <c r="AP4" t="s">
        <v>1228</v>
      </c>
      <c r="AQ4" t="s">
        <v>1229</v>
      </c>
      <c r="AR4" t="s">
        <v>1230</v>
      </c>
      <c r="AS4" t="s">
        <v>1231</v>
      </c>
      <c r="AT4" t="s">
        <v>1232</v>
      </c>
      <c r="AU4" t="s">
        <v>1233</v>
      </c>
      <c r="AV4" t="s">
        <v>1234</v>
      </c>
      <c r="AW4" t="s">
        <v>1235</v>
      </c>
      <c r="AX4" t="s">
        <v>3293</v>
      </c>
      <c r="AY4" t="s">
        <v>3303</v>
      </c>
      <c r="AZ4" t="s">
        <v>1236</v>
      </c>
      <c r="BA4" t="s">
        <v>1237</v>
      </c>
      <c r="BB4" t="s">
        <v>1238</v>
      </c>
      <c r="BC4" t="s">
        <v>1239</v>
      </c>
      <c r="BD4" t="s">
        <v>1240</v>
      </c>
      <c r="BE4" t="s">
        <v>1241</v>
      </c>
      <c r="BF4" t="s">
        <v>1242</v>
      </c>
      <c r="BG4" t="s">
        <v>1243</v>
      </c>
      <c r="BH4" t="s">
        <v>1244</v>
      </c>
      <c r="BI4" t="s">
        <v>1245</v>
      </c>
      <c r="BJ4" t="s">
        <v>1246</v>
      </c>
      <c r="BK4" t="s">
        <v>1247</v>
      </c>
      <c r="BL4" t="s">
        <v>1248</v>
      </c>
      <c r="BM4" t="s">
        <v>1249</v>
      </c>
      <c r="BN4" t="s">
        <v>1250</v>
      </c>
      <c r="BO4" t="s">
        <v>1251</v>
      </c>
      <c r="BP4" t="s">
        <v>1252</v>
      </c>
      <c r="BQ4" t="s">
        <v>1253</v>
      </c>
      <c r="BR4" t="s">
        <v>1254</v>
      </c>
      <c r="BS4" t="s">
        <v>1255</v>
      </c>
      <c r="BT4" t="s">
        <v>1256</v>
      </c>
      <c r="BU4" t="s">
        <v>1257</v>
      </c>
      <c r="BV4" t="s">
        <v>1258</v>
      </c>
      <c r="BW4" t="s">
        <v>1259</v>
      </c>
      <c r="BX4" t="s">
        <v>1260</v>
      </c>
      <c r="BY4" s="130" t="s">
        <v>1261</v>
      </c>
      <c r="BZ4" t="s">
        <v>1262</v>
      </c>
      <c r="CA4" t="s">
        <v>1263</v>
      </c>
      <c r="CB4" t="s">
        <v>1264</v>
      </c>
      <c r="CC4" t="s">
        <v>1265</v>
      </c>
      <c r="CD4" t="s">
        <v>1266</v>
      </c>
      <c r="CE4" t="s">
        <v>1267</v>
      </c>
      <c r="CF4" t="s">
        <v>1268</v>
      </c>
      <c r="CG4" t="s">
        <v>1269</v>
      </c>
      <c r="CH4" t="s">
        <v>1270</v>
      </c>
      <c r="CI4" t="s">
        <v>1271</v>
      </c>
      <c r="CJ4" t="s">
        <v>1272</v>
      </c>
      <c r="CK4" t="s">
        <v>1273</v>
      </c>
      <c r="CL4" t="s">
        <v>1274</v>
      </c>
      <c r="CM4" t="s">
        <v>1275</v>
      </c>
      <c r="CN4" t="s">
        <v>1276</v>
      </c>
      <c r="CO4" t="s">
        <v>1277</v>
      </c>
      <c r="CP4" t="s">
        <v>1278</v>
      </c>
      <c r="CQ4" t="s">
        <v>1279</v>
      </c>
      <c r="CR4" t="s">
        <v>1280</v>
      </c>
      <c r="CS4" t="s">
        <v>1281</v>
      </c>
      <c r="CT4" t="s">
        <v>1282</v>
      </c>
      <c r="CU4" t="s">
        <v>1283</v>
      </c>
      <c r="CV4" t="s">
        <v>1284</v>
      </c>
      <c r="CW4" t="s">
        <v>1285</v>
      </c>
      <c r="CX4" t="s">
        <v>1286</v>
      </c>
      <c r="CY4" t="s">
        <v>1287</v>
      </c>
      <c r="CZ4" t="s">
        <v>1288</v>
      </c>
      <c r="DA4" t="s">
        <v>1289</v>
      </c>
      <c r="DB4" t="s">
        <v>1290</v>
      </c>
      <c r="DC4" t="s">
        <v>1291</v>
      </c>
      <c r="DD4" t="s">
        <v>1292</v>
      </c>
      <c r="DE4" t="s">
        <v>1293</v>
      </c>
      <c r="DF4" t="s">
        <v>1294</v>
      </c>
      <c r="DG4" t="s">
        <v>1295</v>
      </c>
      <c r="DH4" t="s">
        <v>1296</v>
      </c>
      <c r="DI4" t="s">
        <v>1297</v>
      </c>
      <c r="DJ4" t="s">
        <v>1298</v>
      </c>
      <c r="DK4" t="s">
        <v>1299</v>
      </c>
      <c r="DL4" t="s">
        <v>1300</v>
      </c>
      <c r="DM4" t="s">
        <v>1301</v>
      </c>
      <c r="DN4" t="s">
        <v>1302</v>
      </c>
      <c r="DO4" t="s">
        <v>1303</v>
      </c>
      <c r="DP4" t="s">
        <v>1304</v>
      </c>
      <c r="DQ4" t="s">
        <v>1305</v>
      </c>
      <c r="DR4" t="s">
        <v>1306</v>
      </c>
      <c r="DS4" t="s">
        <v>1307</v>
      </c>
      <c r="DT4" t="s">
        <v>1308</v>
      </c>
      <c r="DU4" t="s">
        <v>1309</v>
      </c>
      <c r="DV4" t="s">
        <v>1310</v>
      </c>
      <c r="DW4" t="s">
        <v>1311</v>
      </c>
      <c r="DX4" t="s">
        <v>1312</v>
      </c>
      <c r="DY4" t="s">
        <v>1313</v>
      </c>
      <c r="DZ4" t="s">
        <v>1314</v>
      </c>
      <c r="EA4" t="s">
        <v>1315</v>
      </c>
      <c r="EB4" t="s">
        <v>1316</v>
      </c>
      <c r="EC4" t="s">
        <v>1317</v>
      </c>
      <c r="ED4" t="s">
        <v>1318</v>
      </c>
      <c r="EE4" t="s">
        <v>1319</v>
      </c>
      <c r="EF4" t="s">
        <v>1320</v>
      </c>
      <c r="EG4" t="s">
        <v>1321</v>
      </c>
      <c r="EH4" t="s">
        <v>1322</v>
      </c>
      <c r="EI4" t="s">
        <v>1323</v>
      </c>
      <c r="EJ4" t="s">
        <v>1324</v>
      </c>
      <c r="EK4" t="s">
        <v>1325</v>
      </c>
      <c r="EL4" t="s">
        <v>1326</v>
      </c>
      <c r="EM4" t="s">
        <v>1327</v>
      </c>
      <c r="EN4" t="s">
        <v>1328</v>
      </c>
      <c r="EO4" t="s">
        <v>1329</v>
      </c>
      <c r="EP4" t="s">
        <v>1330</v>
      </c>
      <c r="EQ4" t="s">
        <v>1331</v>
      </c>
      <c r="ER4" t="s">
        <v>1332</v>
      </c>
      <c r="ES4" t="s">
        <v>1333</v>
      </c>
      <c r="ET4" t="s">
        <v>1334</v>
      </c>
      <c r="EU4" t="s">
        <v>1335</v>
      </c>
      <c r="EV4" t="s">
        <v>1336</v>
      </c>
      <c r="EW4" t="s">
        <v>1337</v>
      </c>
      <c r="EX4" t="s">
        <v>1338</v>
      </c>
      <c r="EY4" t="s">
        <v>1339</v>
      </c>
      <c r="EZ4" t="s">
        <v>1340</v>
      </c>
      <c r="FA4" t="s">
        <v>1341</v>
      </c>
      <c r="FB4" t="s">
        <v>1342</v>
      </c>
      <c r="FC4" t="s">
        <v>1343</v>
      </c>
      <c r="FD4" t="s">
        <v>1344</v>
      </c>
      <c r="FE4" t="s">
        <v>1345</v>
      </c>
      <c r="FF4" t="s">
        <v>1346</v>
      </c>
      <c r="FG4" t="s">
        <v>1347</v>
      </c>
      <c r="FH4" t="s">
        <v>1348</v>
      </c>
      <c r="FI4" t="s">
        <v>1349</v>
      </c>
      <c r="FJ4" t="s">
        <v>1350</v>
      </c>
      <c r="FK4" t="s">
        <v>3314</v>
      </c>
      <c r="FL4" t="s">
        <v>1351</v>
      </c>
      <c r="FM4" t="s">
        <v>1352</v>
      </c>
      <c r="FN4" t="s">
        <v>1353</v>
      </c>
      <c r="FO4" t="s">
        <v>1354</v>
      </c>
      <c r="FP4" t="s">
        <v>1355</v>
      </c>
      <c r="FQ4" t="s">
        <v>1356</v>
      </c>
      <c r="FR4" t="s">
        <v>1357</v>
      </c>
      <c r="FS4" t="s">
        <v>1358</v>
      </c>
      <c r="FT4" t="s">
        <v>1359</v>
      </c>
      <c r="FU4" t="s">
        <v>1360</v>
      </c>
      <c r="FV4" t="s">
        <v>1361</v>
      </c>
      <c r="FW4" t="s">
        <v>1360</v>
      </c>
      <c r="FX4" t="s">
        <v>1362</v>
      </c>
      <c r="FY4" s="133" t="s">
        <v>1363</v>
      </c>
      <c r="FZ4" s="133" t="s">
        <v>1364</v>
      </c>
      <c r="GA4" s="133" t="s">
        <v>1365</v>
      </c>
      <c r="GB4" s="176" t="s">
        <v>3321</v>
      </c>
      <c r="GC4" t="s">
        <v>1366</v>
      </c>
      <c r="GD4" t="s">
        <v>1367</v>
      </c>
      <c r="GE4" t="s">
        <v>1368</v>
      </c>
      <c r="GF4" t="s">
        <v>1369</v>
      </c>
      <c r="GG4" t="s">
        <v>1370</v>
      </c>
      <c r="GH4" t="s">
        <v>1371</v>
      </c>
      <c r="GI4" t="s">
        <v>1372</v>
      </c>
      <c r="GJ4" t="s">
        <v>1373</v>
      </c>
      <c r="GK4" t="s">
        <v>1374</v>
      </c>
      <c r="GL4" t="s">
        <v>1375</v>
      </c>
      <c r="GM4" t="s">
        <v>1376</v>
      </c>
      <c r="GN4" t="s">
        <v>1377</v>
      </c>
      <c r="GO4" t="s">
        <v>1378</v>
      </c>
      <c r="GP4" t="s">
        <v>1379</v>
      </c>
      <c r="GQ4" t="s">
        <v>1380</v>
      </c>
      <c r="GR4" t="s">
        <v>1381</v>
      </c>
      <c r="GS4" t="s">
        <v>1382</v>
      </c>
      <c r="GT4" t="s">
        <v>1383</v>
      </c>
      <c r="GU4" t="s">
        <v>1384</v>
      </c>
      <c r="GV4" t="s">
        <v>1385</v>
      </c>
      <c r="GW4" t="s">
        <v>1386</v>
      </c>
      <c r="GX4" t="s">
        <v>1387</v>
      </c>
      <c r="GY4" t="s">
        <v>1388</v>
      </c>
      <c r="GZ4" t="s">
        <v>1389</v>
      </c>
      <c r="HA4" t="s">
        <v>1390</v>
      </c>
      <c r="HB4" s="130" t="s">
        <v>1391</v>
      </c>
      <c r="HC4" t="s">
        <v>1392</v>
      </c>
      <c r="HD4" t="s">
        <v>1393</v>
      </c>
      <c r="HE4" t="s">
        <v>1394</v>
      </c>
      <c r="HF4" t="s">
        <v>1395</v>
      </c>
      <c r="HG4" t="s">
        <v>1396</v>
      </c>
      <c r="HH4" t="s">
        <v>1397</v>
      </c>
      <c r="HI4" t="s">
        <v>1398</v>
      </c>
      <c r="HJ4" t="s">
        <v>1399</v>
      </c>
      <c r="HK4" t="s">
        <v>1400</v>
      </c>
      <c r="HL4" t="s">
        <v>1401</v>
      </c>
      <c r="HM4" t="s">
        <v>1402</v>
      </c>
      <c r="HN4" t="s">
        <v>1403</v>
      </c>
      <c r="HO4" t="s">
        <v>1404</v>
      </c>
      <c r="HP4" t="s">
        <v>1405</v>
      </c>
      <c r="HQ4" t="s">
        <v>1406</v>
      </c>
      <c r="HR4" t="s">
        <v>1407</v>
      </c>
      <c r="HS4" t="s">
        <v>1408</v>
      </c>
      <c r="HT4" t="s">
        <v>1409</v>
      </c>
      <c r="HU4" t="s">
        <v>1410</v>
      </c>
      <c r="HV4" t="s">
        <v>1411</v>
      </c>
      <c r="HW4" t="s">
        <v>1412</v>
      </c>
      <c r="HX4" t="s">
        <v>1413</v>
      </c>
      <c r="HY4" t="s">
        <v>1414</v>
      </c>
      <c r="HZ4" t="s">
        <v>1415</v>
      </c>
      <c r="IA4" t="s">
        <v>1416</v>
      </c>
      <c r="IB4" t="s">
        <v>1417</v>
      </c>
      <c r="IC4" t="s">
        <v>1418</v>
      </c>
      <c r="ID4" t="s">
        <v>1419</v>
      </c>
      <c r="IE4" t="s">
        <v>1420</v>
      </c>
      <c r="IF4" s="130" t="s">
        <v>1421</v>
      </c>
      <c r="IG4" t="s">
        <v>1422</v>
      </c>
      <c r="IH4" t="s">
        <v>1423</v>
      </c>
      <c r="II4" t="s">
        <v>1424</v>
      </c>
      <c r="IJ4" t="s">
        <v>1425</v>
      </c>
      <c r="IK4" t="s">
        <v>1426</v>
      </c>
      <c r="IL4" t="s">
        <v>1427</v>
      </c>
      <c r="IM4" t="s">
        <v>1428</v>
      </c>
      <c r="IN4" t="s">
        <v>1429</v>
      </c>
      <c r="IO4" t="s">
        <v>1430</v>
      </c>
      <c r="IP4" t="s">
        <v>1431</v>
      </c>
      <c r="IQ4" t="s">
        <v>1432</v>
      </c>
      <c r="IR4" t="s">
        <v>1433</v>
      </c>
      <c r="IS4" t="s">
        <v>1434</v>
      </c>
      <c r="IT4" t="s">
        <v>1435</v>
      </c>
      <c r="IU4" t="s">
        <v>1436</v>
      </c>
      <c r="IV4" t="s">
        <v>1437</v>
      </c>
      <c r="IW4" t="s">
        <v>1438</v>
      </c>
      <c r="IX4" t="s">
        <v>1439</v>
      </c>
    </row>
    <row r="5" spans="1:258" x14ac:dyDescent="0.3">
      <c r="A5" t="s">
        <v>235</v>
      </c>
      <c r="C5" t="s">
        <v>175</v>
      </c>
      <c r="D5" t="s">
        <v>176</v>
      </c>
      <c r="E5" t="s">
        <v>177</v>
      </c>
      <c r="F5" t="s">
        <v>632</v>
      </c>
      <c r="G5" t="s">
        <v>198</v>
      </c>
      <c r="H5" t="s">
        <v>179</v>
      </c>
      <c r="I5" t="s">
        <v>169</v>
      </c>
      <c r="J5" t="s">
        <v>181</v>
      </c>
      <c r="K5" t="s">
        <v>663</v>
      </c>
      <c r="L5" s="134" t="s">
        <v>671</v>
      </c>
      <c r="M5" t="s">
        <v>182</v>
      </c>
      <c r="N5" t="s">
        <v>682</v>
      </c>
      <c r="O5" t="s">
        <v>183</v>
      </c>
      <c r="P5" t="s">
        <v>184</v>
      </c>
      <c r="Q5" t="s">
        <v>185</v>
      </c>
      <c r="R5" t="s">
        <v>186</v>
      </c>
      <c r="S5" t="s">
        <v>718</v>
      </c>
      <c r="T5" t="s">
        <v>724</v>
      </c>
      <c r="U5" t="s">
        <v>739</v>
      </c>
      <c r="V5" t="s">
        <v>748</v>
      </c>
      <c r="X5" t="s">
        <v>1440</v>
      </c>
      <c r="Y5" t="s">
        <v>1441</v>
      </c>
      <c r="Z5" t="s">
        <v>1442</v>
      </c>
      <c r="AA5" t="s">
        <v>1443</v>
      </c>
      <c r="AB5" t="s">
        <v>1444</v>
      </c>
      <c r="AC5" t="s">
        <v>1445</v>
      </c>
      <c r="AD5" t="s">
        <v>1446</v>
      </c>
      <c r="AE5" t="s">
        <v>1447</v>
      </c>
      <c r="AF5" t="s">
        <v>1448</v>
      </c>
      <c r="AG5" t="s">
        <v>1449</v>
      </c>
      <c r="AH5" t="s">
        <v>1450</v>
      </c>
      <c r="AI5" t="s">
        <v>1451</v>
      </c>
      <c r="AJ5" t="s">
        <v>1452</v>
      </c>
      <c r="AK5" t="s">
        <v>1453</v>
      </c>
      <c r="AL5" t="s">
        <v>1454</v>
      </c>
      <c r="AM5" t="s">
        <v>1455</v>
      </c>
      <c r="AN5" t="s">
        <v>1456</v>
      </c>
      <c r="AO5" t="s">
        <v>1457</v>
      </c>
      <c r="AP5" t="s">
        <v>1458</v>
      </c>
      <c r="AQ5" t="s">
        <v>1459</v>
      </c>
      <c r="AR5" t="s">
        <v>1460</v>
      </c>
      <c r="AS5" t="s">
        <v>1461</v>
      </c>
      <c r="AT5" t="s">
        <v>1462</v>
      </c>
      <c r="AU5" t="s">
        <v>1463</v>
      </c>
      <c r="AV5" t="s">
        <v>1464</v>
      </c>
      <c r="AW5" t="s">
        <v>1465</v>
      </c>
      <c r="AX5" t="s">
        <v>3294</v>
      </c>
      <c r="AY5" t="s">
        <v>3304</v>
      </c>
      <c r="AZ5" t="s">
        <v>1466</v>
      </c>
      <c r="BA5" t="s">
        <v>1467</v>
      </c>
      <c r="BB5" t="s">
        <v>1468</v>
      </c>
      <c r="BC5" t="s">
        <v>1469</v>
      </c>
      <c r="BD5" t="s">
        <v>1470</v>
      </c>
      <c r="BE5" t="s">
        <v>1471</v>
      </c>
      <c r="BF5" t="s">
        <v>1472</v>
      </c>
      <c r="BG5" t="s">
        <v>1473</v>
      </c>
      <c r="BH5" t="s">
        <v>1474</v>
      </c>
      <c r="BI5" t="s">
        <v>1475</v>
      </c>
      <c r="BJ5" t="s">
        <v>1476</v>
      </c>
      <c r="BK5" t="s">
        <v>1477</v>
      </c>
      <c r="BL5" t="s">
        <v>1478</v>
      </c>
      <c r="BM5" t="s">
        <v>1479</v>
      </c>
      <c r="BN5" t="s">
        <v>1480</v>
      </c>
      <c r="BO5" t="s">
        <v>1481</v>
      </c>
      <c r="BP5" t="s">
        <v>1482</v>
      </c>
      <c r="BQ5" t="s">
        <v>1483</v>
      </c>
      <c r="BR5" t="s">
        <v>1484</v>
      </c>
      <c r="BS5" t="s">
        <v>1485</v>
      </c>
      <c r="BT5" t="s">
        <v>1486</v>
      </c>
      <c r="BU5" t="s">
        <v>1487</v>
      </c>
      <c r="BV5" t="s">
        <v>1488</v>
      </c>
      <c r="BW5" t="s">
        <v>1489</v>
      </c>
      <c r="BX5" t="s">
        <v>1490</v>
      </c>
      <c r="BY5" s="130" t="s">
        <v>1491</v>
      </c>
      <c r="BZ5" t="s">
        <v>1492</v>
      </c>
      <c r="CA5" t="s">
        <v>1493</v>
      </c>
      <c r="CB5" t="s">
        <v>1494</v>
      </c>
      <c r="CC5" t="s">
        <v>1495</v>
      </c>
      <c r="CD5" t="s">
        <v>1496</v>
      </c>
      <c r="CE5" t="s">
        <v>1497</v>
      </c>
      <c r="CF5" t="s">
        <v>1498</v>
      </c>
      <c r="CG5" t="s">
        <v>1499</v>
      </c>
      <c r="CH5" t="s">
        <v>1500</v>
      </c>
      <c r="CI5" t="s">
        <v>1501</v>
      </c>
      <c r="CJ5" t="s">
        <v>1502</v>
      </c>
      <c r="CK5" t="s">
        <v>1503</v>
      </c>
      <c r="CL5" t="s">
        <v>1504</v>
      </c>
      <c r="CM5" t="s">
        <v>1505</v>
      </c>
      <c r="CN5" t="s">
        <v>1506</v>
      </c>
      <c r="CO5" t="s">
        <v>1507</v>
      </c>
      <c r="CP5" t="s">
        <v>1508</v>
      </c>
      <c r="CQ5" t="s">
        <v>1509</v>
      </c>
      <c r="CR5" t="s">
        <v>1510</v>
      </c>
      <c r="CS5" t="s">
        <v>1511</v>
      </c>
      <c r="CT5" t="s">
        <v>1512</v>
      </c>
      <c r="CU5" t="s">
        <v>1513</v>
      </c>
      <c r="CV5" t="s">
        <v>1514</v>
      </c>
      <c r="CW5" t="s">
        <v>1515</v>
      </c>
      <c r="CX5" t="s">
        <v>1516</v>
      </c>
      <c r="CY5" t="s">
        <v>1517</v>
      </c>
      <c r="CZ5" t="s">
        <v>1518</v>
      </c>
      <c r="DA5" t="s">
        <v>1519</v>
      </c>
      <c r="DB5" t="s">
        <v>1520</v>
      </c>
      <c r="DC5" t="s">
        <v>1521</v>
      </c>
      <c r="DD5" t="s">
        <v>1522</v>
      </c>
      <c r="DE5" t="s">
        <v>1523</v>
      </c>
      <c r="DF5" t="s">
        <v>1524</v>
      </c>
      <c r="DG5" t="s">
        <v>1525</v>
      </c>
      <c r="DH5" t="s">
        <v>1526</v>
      </c>
      <c r="DI5" t="s">
        <v>1527</v>
      </c>
      <c r="DJ5" t="s">
        <v>1528</v>
      </c>
      <c r="DK5" t="s">
        <v>1529</v>
      </c>
      <c r="DL5" t="s">
        <v>1530</v>
      </c>
      <c r="DM5" t="s">
        <v>1531</v>
      </c>
      <c r="DN5" t="s">
        <v>1532</v>
      </c>
      <c r="DO5" t="s">
        <v>1533</v>
      </c>
      <c r="DP5" t="s">
        <v>1534</v>
      </c>
      <c r="DQ5" t="s">
        <v>1535</v>
      </c>
      <c r="DR5" t="s">
        <v>1536</v>
      </c>
      <c r="DS5" t="s">
        <v>1537</v>
      </c>
      <c r="DT5" t="s">
        <v>1538</v>
      </c>
      <c r="DU5" t="s">
        <v>1539</v>
      </c>
      <c r="DV5" t="s">
        <v>1540</v>
      </c>
      <c r="DW5" t="s">
        <v>1541</v>
      </c>
      <c r="DX5" t="s">
        <v>1542</v>
      </c>
      <c r="DY5" t="s">
        <v>1543</v>
      </c>
      <c r="DZ5" t="s">
        <v>1544</v>
      </c>
      <c r="EA5" t="s">
        <v>1545</v>
      </c>
      <c r="EB5" t="s">
        <v>1546</v>
      </c>
      <c r="EC5" t="s">
        <v>1547</v>
      </c>
      <c r="ED5" t="s">
        <v>1548</v>
      </c>
      <c r="EE5" t="s">
        <v>1549</v>
      </c>
      <c r="EF5" t="s">
        <v>1550</v>
      </c>
      <c r="EG5" t="s">
        <v>1551</v>
      </c>
      <c r="EH5" t="s">
        <v>1552</v>
      </c>
      <c r="EI5" t="s">
        <v>1553</v>
      </c>
      <c r="EJ5" t="s">
        <v>1554</v>
      </c>
      <c r="EK5" t="s">
        <v>1555</v>
      </c>
      <c r="EL5" t="s">
        <v>1556</v>
      </c>
      <c r="EM5" t="s">
        <v>1557</v>
      </c>
      <c r="EN5" t="s">
        <v>1558</v>
      </c>
      <c r="EO5" t="s">
        <v>1559</v>
      </c>
      <c r="EP5" t="s">
        <v>1560</v>
      </c>
      <c r="EQ5" t="s">
        <v>1561</v>
      </c>
      <c r="ER5" t="s">
        <v>1562</v>
      </c>
      <c r="ES5" t="s">
        <v>1563</v>
      </c>
      <c r="ET5" t="s">
        <v>1564</v>
      </c>
      <c r="EU5" t="s">
        <v>1565</v>
      </c>
      <c r="EV5" t="s">
        <v>1566</v>
      </c>
      <c r="EW5" t="s">
        <v>1567</v>
      </c>
      <c r="EX5" t="s">
        <v>1568</v>
      </c>
      <c r="EY5" t="s">
        <v>1569</v>
      </c>
      <c r="EZ5" t="s">
        <v>1570</v>
      </c>
      <c r="FA5" t="s">
        <v>1571</v>
      </c>
      <c r="FB5" t="s">
        <v>1572</v>
      </c>
      <c r="FC5" t="s">
        <v>1573</v>
      </c>
      <c r="FD5" t="s">
        <v>1574</v>
      </c>
      <c r="FE5" t="s">
        <v>1575</v>
      </c>
      <c r="FF5" t="s">
        <v>1576</v>
      </c>
      <c r="FG5" t="s">
        <v>1577</v>
      </c>
      <c r="FH5" t="s">
        <v>1578</v>
      </c>
      <c r="FI5" t="s">
        <v>1579</v>
      </c>
      <c r="FJ5" t="s">
        <v>1580</v>
      </c>
      <c r="FK5" t="s">
        <v>3315</v>
      </c>
      <c r="FL5" t="s">
        <v>1581</v>
      </c>
      <c r="FM5" t="s">
        <v>1582</v>
      </c>
      <c r="FN5" t="s">
        <v>1583</v>
      </c>
      <c r="FO5" t="s">
        <v>1584</v>
      </c>
      <c r="FP5" t="s">
        <v>1585</v>
      </c>
      <c r="FQ5" t="s">
        <v>1586</v>
      </c>
      <c r="FR5" t="s">
        <v>1587</v>
      </c>
      <c r="FS5" t="s">
        <v>1588</v>
      </c>
      <c r="FT5" t="s">
        <v>1589</v>
      </c>
      <c r="FU5" t="s">
        <v>1590</v>
      </c>
      <c r="FV5" t="s">
        <v>1591</v>
      </c>
      <c r="FW5" t="s">
        <v>1590</v>
      </c>
      <c r="FX5" t="s">
        <v>1592</v>
      </c>
      <c r="FY5" s="133" t="s">
        <v>1593</v>
      </c>
      <c r="FZ5" s="133" t="s">
        <v>1594</v>
      </c>
      <c r="GA5" s="133" t="s">
        <v>1595</v>
      </c>
      <c r="GB5" s="176" t="s">
        <v>3322</v>
      </c>
      <c r="GC5" t="s">
        <v>1596</v>
      </c>
      <c r="GD5" t="s">
        <v>1597</v>
      </c>
      <c r="GE5" t="s">
        <v>1598</v>
      </c>
      <c r="GF5" t="s">
        <v>1599</v>
      </c>
      <c r="GG5" t="s">
        <v>1600</v>
      </c>
      <c r="GH5" t="s">
        <v>1601</v>
      </c>
      <c r="GI5" t="s">
        <v>1602</v>
      </c>
      <c r="GJ5" t="s">
        <v>1603</v>
      </c>
      <c r="GK5" t="s">
        <v>1604</v>
      </c>
      <c r="GL5" t="s">
        <v>1605</v>
      </c>
      <c r="GM5" t="s">
        <v>1606</v>
      </c>
      <c r="GN5" t="s">
        <v>1607</v>
      </c>
      <c r="GO5" t="s">
        <v>1608</v>
      </c>
      <c r="GP5" t="s">
        <v>1609</v>
      </c>
      <c r="GQ5" t="s">
        <v>1610</v>
      </c>
      <c r="GR5" t="s">
        <v>1611</v>
      </c>
      <c r="GS5" t="s">
        <v>1612</v>
      </c>
      <c r="GT5" t="s">
        <v>1613</v>
      </c>
      <c r="GU5" t="s">
        <v>1614</v>
      </c>
      <c r="GV5" t="s">
        <v>1615</v>
      </c>
      <c r="GW5" t="s">
        <v>1616</v>
      </c>
      <c r="GX5" t="s">
        <v>1617</v>
      </c>
      <c r="GY5" t="s">
        <v>1618</v>
      </c>
      <c r="GZ5" t="s">
        <v>1619</v>
      </c>
      <c r="HA5" t="s">
        <v>1620</v>
      </c>
      <c r="HB5" s="130" t="s">
        <v>1621</v>
      </c>
      <c r="HC5" t="s">
        <v>1622</v>
      </c>
      <c r="HD5" t="s">
        <v>1623</v>
      </c>
      <c r="HE5" t="s">
        <v>1624</v>
      </c>
      <c r="HF5" t="s">
        <v>1625</v>
      </c>
      <c r="HG5" t="s">
        <v>1626</v>
      </c>
      <c r="HH5" t="s">
        <v>1627</v>
      </c>
      <c r="HI5" t="s">
        <v>1628</v>
      </c>
      <c r="HJ5" t="s">
        <v>1629</v>
      </c>
      <c r="HK5" t="s">
        <v>1630</v>
      </c>
      <c r="HL5" t="s">
        <v>1631</v>
      </c>
      <c r="HM5" t="s">
        <v>1632</v>
      </c>
      <c r="HN5" t="s">
        <v>1633</v>
      </c>
      <c r="HO5" t="s">
        <v>1634</v>
      </c>
      <c r="HP5" t="s">
        <v>1635</v>
      </c>
      <c r="HQ5" t="s">
        <v>1636</v>
      </c>
      <c r="HR5" t="s">
        <v>1637</v>
      </c>
      <c r="HS5" t="s">
        <v>1638</v>
      </c>
      <c r="HT5" t="s">
        <v>1639</v>
      </c>
      <c r="HU5" t="s">
        <v>1640</v>
      </c>
      <c r="HV5" t="s">
        <v>1641</v>
      </c>
      <c r="HW5" t="s">
        <v>1642</v>
      </c>
      <c r="HX5" t="s">
        <v>1643</v>
      </c>
      <c r="HY5" t="s">
        <v>1644</v>
      </c>
      <c r="HZ5" t="s">
        <v>1645</v>
      </c>
      <c r="IA5" t="s">
        <v>1646</v>
      </c>
      <c r="IB5" t="s">
        <v>1647</v>
      </c>
      <c r="IC5" t="s">
        <v>1648</v>
      </c>
      <c r="ID5" t="s">
        <v>1649</v>
      </c>
      <c r="IE5" t="s">
        <v>1650</v>
      </c>
      <c r="IF5" s="130" t="s">
        <v>1651</v>
      </c>
      <c r="IG5" t="s">
        <v>1652</v>
      </c>
      <c r="IH5" t="s">
        <v>1653</v>
      </c>
      <c r="II5" t="s">
        <v>1654</v>
      </c>
      <c r="IJ5" t="s">
        <v>1655</v>
      </c>
      <c r="IK5" t="s">
        <v>1656</v>
      </c>
      <c r="IL5" t="s">
        <v>1657</v>
      </c>
      <c r="IM5" t="s">
        <v>1658</v>
      </c>
      <c r="IN5" t="s">
        <v>1659</v>
      </c>
      <c r="IO5" t="s">
        <v>1660</v>
      </c>
      <c r="IP5" t="s">
        <v>1661</v>
      </c>
      <c r="IQ5" t="s">
        <v>1662</v>
      </c>
      <c r="IR5" t="s">
        <v>1663</v>
      </c>
      <c r="IS5" t="s">
        <v>1664</v>
      </c>
      <c r="IT5" t="s">
        <v>1665</v>
      </c>
      <c r="IU5" t="s">
        <v>1666</v>
      </c>
      <c r="IV5" t="s">
        <v>1667</v>
      </c>
      <c r="IW5" t="s">
        <v>1668</v>
      </c>
      <c r="IX5" t="s">
        <v>1669</v>
      </c>
    </row>
    <row r="6" spans="1:258" x14ac:dyDescent="0.3">
      <c r="A6" t="s">
        <v>241</v>
      </c>
      <c r="C6" t="s">
        <v>188</v>
      </c>
      <c r="D6" t="s">
        <v>189</v>
      </c>
      <c r="E6" t="s">
        <v>624</v>
      </c>
      <c r="G6" t="s">
        <v>219</v>
      </c>
      <c r="H6" t="s">
        <v>190</v>
      </c>
      <c r="I6" t="s">
        <v>180</v>
      </c>
      <c r="J6" s="134" t="s">
        <v>661</v>
      </c>
      <c r="K6" t="s">
        <v>664</v>
      </c>
      <c r="L6" t="s">
        <v>672</v>
      </c>
      <c r="M6" t="s">
        <v>193</v>
      </c>
      <c r="N6" t="s">
        <v>683</v>
      </c>
      <c r="O6" t="s">
        <v>694</v>
      </c>
      <c r="P6" t="s">
        <v>194</v>
      </c>
      <c r="Q6" t="s">
        <v>195</v>
      </c>
      <c r="R6" t="s">
        <v>196</v>
      </c>
      <c r="S6" s="134" t="s">
        <v>719</v>
      </c>
      <c r="T6" t="s">
        <v>725</v>
      </c>
      <c r="U6" t="s">
        <v>740</v>
      </c>
      <c r="V6" t="s">
        <v>187</v>
      </c>
      <c r="X6" t="s">
        <v>1670</v>
      </c>
      <c r="Y6" t="s">
        <v>1671</v>
      </c>
      <c r="Z6" t="s">
        <v>1672</v>
      </c>
      <c r="AA6" t="s">
        <v>1673</v>
      </c>
      <c r="AB6" t="s">
        <v>1674</v>
      </c>
      <c r="AC6" t="s">
        <v>1675</v>
      </c>
      <c r="AD6" t="s">
        <v>1676</v>
      </c>
      <c r="AE6" t="s">
        <v>1677</v>
      </c>
      <c r="AF6" t="s">
        <v>1678</v>
      </c>
      <c r="AG6" t="s">
        <v>1679</v>
      </c>
      <c r="AH6" t="s">
        <v>1680</v>
      </c>
      <c r="AI6" t="s">
        <v>1681</v>
      </c>
      <c r="AJ6" t="s">
        <v>1682</v>
      </c>
      <c r="AK6" t="s">
        <v>1683</v>
      </c>
      <c r="AL6" t="s">
        <v>1684</v>
      </c>
      <c r="AM6" t="s">
        <v>1685</v>
      </c>
      <c r="AN6" t="s">
        <v>1686</v>
      </c>
      <c r="AO6" t="s">
        <v>1687</v>
      </c>
      <c r="AP6" t="s">
        <v>1688</v>
      </c>
      <c r="AQ6" t="s">
        <v>1689</v>
      </c>
      <c r="AR6" t="s">
        <v>1690</v>
      </c>
      <c r="AS6" t="s">
        <v>1691</v>
      </c>
      <c r="AT6" t="s">
        <v>1692</v>
      </c>
      <c r="AU6" t="s">
        <v>1693</v>
      </c>
      <c r="AV6" t="s">
        <v>1694</v>
      </c>
      <c r="AW6" t="s">
        <v>1695</v>
      </c>
      <c r="AX6" t="s">
        <v>3295</v>
      </c>
      <c r="AY6" t="s">
        <v>3305</v>
      </c>
      <c r="AZ6" t="s">
        <v>1696</v>
      </c>
      <c r="BA6" t="s">
        <v>1697</v>
      </c>
      <c r="BB6" t="s">
        <v>1698</v>
      </c>
      <c r="BC6" t="s">
        <v>1699</v>
      </c>
      <c r="BD6" t="s">
        <v>1700</v>
      </c>
      <c r="BE6" t="s">
        <v>1701</v>
      </c>
      <c r="BF6" t="s">
        <v>1702</v>
      </c>
      <c r="BG6" t="s">
        <v>1703</v>
      </c>
      <c r="BH6" t="s">
        <v>1704</v>
      </c>
      <c r="BI6" t="s">
        <v>1705</v>
      </c>
      <c r="BJ6" t="s">
        <v>1706</v>
      </c>
      <c r="BK6" t="s">
        <v>1707</v>
      </c>
      <c r="BL6" t="s">
        <v>1708</v>
      </c>
      <c r="BM6" t="s">
        <v>1709</v>
      </c>
      <c r="BN6" t="s">
        <v>1710</v>
      </c>
      <c r="BO6" t="s">
        <v>1711</v>
      </c>
      <c r="BP6" t="s">
        <v>1712</v>
      </c>
      <c r="BQ6" t="s">
        <v>1713</v>
      </c>
      <c r="BR6" t="s">
        <v>1714</v>
      </c>
      <c r="BS6" t="s">
        <v>1715</v>
      </c>
      <c r="BT6" t="s">
        <v>1716</v>
      </c>
      <c r="BU6" t="s">
        <v>1717</v>
      </c>
      <c r="BV6" t="s">
        <v>1718</v>
      </c>
      <c r="BW6" t="s">
        <v>1719</v>
      </c>
      <c r="BX6" t="s">
        <v>1720</v>
      </c>
      <c r="BY6" s="130" t="s">
        <v>1721</v>
      </c>
      <c r="BZ6" t="s">
        <v>1722</v>
      </c>
      <c r="CA6" t="s">
        <v>1723</v>
      </c>
      <c r="CB6" t="s">
        <v>1724</v>
      </c>
      <c r="CC6" t="s">
        <v>1725</v>
      </c>
      <c r="CD6" t="s">
        <v>1726</v>
      </c>
      <c r="CE6" t="s">
        <v>1727</v>
      </c>
      <c r="CF6" t="s">
        <v>1728</v>
      </c>
      <c r="CG6" t="s">
        <v>1729</v>
      </c>
      <c r="CH6" t="s">
        <v>1730</v>
      </c>
      <c r="CI6" t="s">
        <v>1731</v>
      </c>
      <c r="CJ6" t="s">
        <v>1732</v>
      </c>
      <c r="CK6" t="s">
        <v>1733</v>
      </c>
      <c r="CL6" t="s">
        <v>1734</v>
      </c>
      <c r="CM6" t="s">
        <v>1735</v>
      </c>
      <c r="CN6" t="s">
        <v>1736</v>
      </c>
      <c r="CO6" t="s">
        <v>1737</v>
      </c>
      <c r="CP6" t="s">
        <v>1738</v>
      </c>
      <c r="CQ6" t="s">
        <v>1739</v>
      </c>
      <c r="CR6" t="s">
        <v>1740</v>
      </c>
      <c r="CS6" t="s">
        <v>1741</v>
      </c>
      <c r="CT6" t="s">
        <v>1742</v>
      </c>
      <c r="CU6" t="s">
        <v>1743</v>
      </c>
      <c r="CV6" t="s">
        <v>1744</v>
      </c>
      <c r="CW6" t="s">
        <v>1745</v>
      </c>
      <c r="CX6" t="s">
        <v>1746</v>
      </c>
      <c r="CY6" t="s">
        <v>1747</v>
      </c>
      <c r="CZ6" t="s">
        <v>1748</v>
      </c>
      <c r="DA6" t="s">
        <v>1749</v>
      </c>
      <c r="DB6" t="s">
        <v>1750</v>
      </c>
      <c r="DC6" t="s">
        <v>1751</v>
      </c>
      <c r="DD6" t="s">
        <v>1752</v>
      </c>
      <c r="DE6" t="s">
        <v>1753</v>
      </c>
      <c r="DF6" t="s">
        <v>1754</v>
      </c>
      <c r="DG6" t="s">
        <v>1755</v>
      </c>
      <c r="DH6" t="s">
        <v>1756</v>
      </c>
      <c r="DI6" t="s">
        <v>1757</v>
      </c>
      <c r="DJ6" t="s">
        <v>1758</v>
      </c>
      <c r="DK6" t="s">
        <v>1759</v>
      </c>
      <c r="DL6" t="s">
        <v>1760</v>
      </c>
      <c r="DM6" t="s">
        <v>1761</v>
      </c>
      <c r="DN6" t="s">
        <v>1762</v>
      </c>
      <c r="DO6" t="s">
        <v>1763</v>
      </c>
      <c r="DP6" t="s">
        <v>1764</v>
      </c>
      <c r="DQ6" t="s">
        <v>1765</v>
      </c>
      <c r="DR6" t="s">
        <v>1766</v>
      </c>
      <c r="DS6" t="s">
        <v>1767</v>
      </c>
      <c r="DT6" t="s">
        <v>1768</v>
      </c>
      <c r="DU6" t="s">
        <v>1769</v>
      </c>
      <c r="DV6" t="s">
        <v>1770</v>
      </c>
      <c r="DW6" t="s">
        <v>1771</v>
      </c>
      <c r="DX6" t="s">
        <v>1772</v>
      </c>
      <c r="DY6" t="s">
        <v>1773</v>
      </c>
      <c r="DZ6" t="s">
        <v>1774</v>
      </c>
      <c r="EA6" t="s">
        <v>1775</v>
      </c>
      <c r="EB6" t="s">
        <v>1776</v>
      </c>
      <c r="EC6" t="s">
        <v>1777</v>
      </c>
      <c r="ED6" t="s">
        <v>1778</v>
      </c>
      <c r="EE6" t="s">
        <v>1779</v>
      </c>
      <c r="EF6" t="s">
        <v>1780</v>
      </c>
      <c r="EG6" t="s">
        <v>1781</v>
      </c>
      <c r="EH6" t="s">
        <v>1782</v>
      </c>
      <c r="EI6" t="s">
        <v>1783</v>
      </c>
      <c r="EJ6" t="s">
        <v>1784</v>
      </c>
      <c r="EK6" t="s">
        <v>1785</v>
      </c>
      <c r="EL6" t="s">
        <v>1786</v>
      </c>
      <c r="EM6" t="s">
        <v>1787</v>
      </c>
      <c r="EN6" t="s">
        <v>1788</v>
      </c>
      <c r="EO6" t="s">
        <v>1789</v>
      </c>
      <c r="EP6" t="s">
        <v>1790</v>
      </c>
      <c r="EQ6" t="s">
        <v>1791</v>
      </c>
      <c r="ER6" t="s">
        <v>1792</v>
      </c>
      <c r="ES6" t="s">
        <v>1793</v>
      </c>
      <c r="ET6" t="s">
        <v>1794</v>
      </c>
      <c r="EU6" t="s">
        <v>1795</v>
      </c>
      <c r="EV6" t="s">
        <v>1796</v>
      </c>
      <c r="EW6" t="s">
        <v>1797</v>
      </c>
      <c r="EX6" t="s">
        <v>1798</v>
      </c>
      <c r="EY6" t="s">
        <v>1799</v>
      </c>
      <c r="EZ6" t="s">
        <v>1800</v>
      </c>
      <c r="FA6" t="s">
        <v>1801</v>
      </c>
      <c r="FB6" t="s">
        <v>1802</v>
      </c>
      <c r="FC6" t="s">
        <v>1803</v>
      </c>
      <c r="FD6" t="s">
        <v>1804</v>
      </c>
      <c r="FE6" t="s">
        <v>1805</v>
      </c>
      <c r="FF6" t="s">
        <v>1806</v>
      </c>
      <c r="FG6" t="s">
        <v>1807</v>
      </c>
      <c r="FH6" t="s">
        <v>1808</v>
      </c>
      <c r="FI6" t="s">
        <v>1809</v>
      </c>
      <c r="FJ6" t="s">
        <v>1810</v>
      </c>
      <c r="FK6" t="s">
        <v>3316</v>
      </c>
      <c r="FL6" t="s">
        <v>1811</v>
      </c>
      <c r="FM6" t="s">
        <v>1812</v>
      </c>
      <c r="FN6" t="s">
        <v>1813</v>
      </c>
      <c r="FO6" t="s">
        <v>1814</v>
      </c>
      <c r="FP6" t="s">
        <v>1815</v>
      </c>
      <c r="FQ6" t="s">
        <v>1816</v>
      </c>
      <c r="FR6" t="s">
        <v>1817</v>
      </c>
      <c r="FS6" t="s">
        <v>1818</v>
      </c>
      <c r="FT6" t="s">
        <v>1819</v>
      </c>
      <c r="FU6" t="s">
        <v>1820</v>
      </c>
      <c r="FV6" t="s">
        <v>1821</v>
      </c>
      <c r="FW6" t="s">
        <v>1820</v>
      </c>
      <c r="FX6" t="s">
        <v>1822</v>
      </c>
      <c r="FY6" s="133" t="s">
        <v>1823</v>
      </c>
      <c r="FZ6" s="133" t="s">
        <v>1824</v>
      </c>
      <c r="GA6" s="133" t="s">
        <v>1825</v>
      </c>
      <c r="GB6" s="176" t="s">
        <v>3323</v>
      </c>
      <c r="GC6" t="s">
        <v>1826</v>
      </c>
      <c r="GD6" t="s">
        <v>1827</v>
      </c>
      <c r="GE6" t="s">
        <v>1828</v>
      </c>
      <c r="GF6" t="s">
        <v>1829</v>
      </c>
      <c r="GG6" t="s">
        <v>1830</v>
      </c>
      <c r="GH6" t="s">
        <v>1831</v>
      </c>
      <c r="GI6" t="s">
        <v>1832</v>
      </c>
      <c r="GJ6" t="s">
        <v>1833</v>
      </c>
      <c r="GK6" t="s">
        <v>1834</v>
      </c>
      <c r="GL6" t="s">
        <v>1835</v>
      </c>
      <c r="GM6" t="s">
        <v>1836</v>
      </c>
      <c r="GN6" t="s">
        <v>1837</v>
      </c>
      <c r="GO6" t="s">
        <v>1838</v>
      </c>
      <c r="GP6" t="s">
        <v>1839</v>
      </c>
      <c r="GQ6" t="s">
        <v>1840</v>
      </c>
      <c r="GR6" t="s">
        <v>1841</v>
      </c>
      <c r="GS6" t="s">
        <v>1842</v>
      </c>
      <c r="GT6" t="s">
        <v>1843</v>
      </c>
      <c r="GU6" t="s">
        <v>1844</v>
      </c>
      <c r="GV6" t="s">
        <v>1845</v>
      </c>
      <c r="GW6" t="s">
        <v>1846</v>
      </c>
      <c r="GX6" t="s">
        <v>1847</v>
      </c>
      <c r="GY6" t="s">
        <v>1848</v>
      </c>
      <c r="GZ6" t="s">
        <v>1849</v>
      </c>
      <c r="HA6" t="s">
        <v>1850</v>
      </c>
      <c r="HB6" s="130" t="s">
        <v>1851</v>
      </c>
      <c r="HC6" t="s">
        <v>1852</v>
      </c>
      <c r="HD6" t="s">
        <v>1853</v>
      </c>
      <c r="HE6" t="s">
        <v>1854</v>
      </c>
      <c r="HF6" t="s">
        <v>1855</v>
      </c>
      <c r="HG6" t="s">
        <v>1856</v>
      </c>
      <c r="HH6" t="s">
        <v>1857</v>
      </c>
      <c r="HI6" t="s">
        <v>1858</v>
      </c>
      <c r="HJ6" t="s">
        <v>1859</v>
      </c>
      <c r="HK6" t="s">
        <v>1860</v>
      </c>
      <c r="HL6" t="s">
        <v>1861</v>
      </c>
      <c r="HM6" t="s">
        <v>1862</v>
      </c>
      <c r="HN6" t="s">
        <v>1863</v>
      </c>
      <c r="HO6" t="s">
        <v>1864</v>
      </c>
      <c r="HP6" t="s">
        <v>1865</v>
      </c>
      <c r="HQ6" t="s">
        <v>1866</v>
      </c>
      <c r="HR6" t="s">
        <v>1867</v>
      </c>
      <c r="HS6" t="s">
        <v>1868</v>
      </c>
      <c r="HT6" t="s">
        <v>1869</v>
      </c>
      <c r="HU6" t="s">
        <v>1870</v>
      </c>
      <c r="HV6" t="s">
        <v>1871</v>
      </c>
      <c r="HW6" t="s">
        <v>1872</v>
      </c>
      <c r="HX6" t="s">
        <v>1873</v>
      </c>
      <c r="HY6" t="s">
        <v>1874</v>
      </c>
      <c r="IA6" t="s">
        <v>1875</v>
      </c>
      <c r="IB6" t="s">
        <v>1876</v>
      </c>
      <c r="IC6" t="s">
        <v>1877</v>
      </c>
      <c r="ID6" t="s">
        <v>1878</v>
      </c>
      <c r="IE6" t="s">
        <v>1879</v>
      </c>
      <c r="IF6" s="130" t="s">
        <v>1880</v>
      </c>
      <c r="IG6" t="s">
        <v>1881</v>
      </c>
      <c r="IH6" t="s">
        <v>1882</v>
      </c>
      <c r="II6" t="s">
        <v>1883</v>
      </c>
      <c r="IJ6" t="s">
        <v>1884</v>
      </c>
      <c r="IK6" t="s">
        <v>1885</v>
      </c>
      <c r="IL6" t="s">
        <v>1886</v>
      </c>
      <c r="IM6" t="s">
        <v>1887</v>
      </c>
      <c r="IN6" t="s">
        <v>1888</v>
      </c>
      <c r="IO6" t="s">
        <v>1889</v>
      </c>
      <c r="IP6" t="s">
        <v>1890</v>
      </c>
      <c r="IQ6" t="s">
        <v>1891</v>
      </c>
      <c r="IR6" t="s">
        <v>1892</v>
      </c>
      <c r="IS6" t="s">
        <v>1893</v>
      </c>
      <c r="IT6" t="s">
        <v>1894</v>
      </c>
      <c r="IU6" t="s">
        <v>1895</v>
      </c>
      <c r="IV6" t="s">
        <v>1896</v>
      </c>
      <c r="IW6" t="s">
        <v>1897</v>
      </c>
      <c r="IX6" t="s">
        <v>1898</v>
      </c>
    </row>
    <row r="7" spans="1:258" x14ac:dyDescent="0.3">
      <c r="A7" t="s">
        <v>242</v>
      </c>
      <c r="C7" t="s">
        <v>609</v>
      </c>
      <c r="D7" t="s">
        <v>197</v>
      </c>
      <c r="E7" t="s">
        <v>625</v>
      </c>
      <c r="G7" t="s">
        <v>168</v>
      </c>
      <c r="H7" t="s">
        <v>640</v>
      </c>
      <c r="I7" t="s">
        <v>191</v>
      </c>
      <c r="J7" t="s">
        <v>192</v>
      </c>
      <c r="K7" t="s">
        <v>665</v>
      </c>
      <c r="L7" s="134" t="s">
        <v>673</v>
      </c>
      <c r="M7" s="134" t="s">
        <v>676</v>
      </c>
      <c r="N7" t="s">
        <v>684</v>
      </c>
      <c r="O7" s="134" t="s">
        <v>695</v>
      </c>
      <c r="P7" t="s">
        <v>3206</v>
      </c>
      <c r="Q7" t="s">
        <v>703</v>
      </c>
      <c r="R7" s="134" t="s">
        <v>708</v>
      </c>
      <c r="S7" t="s">
        <v>201</v>
      </c>
      <c r="T7" t="s">
        <v>726</v>
      </c>
      <c r="U7" t="s">
        <v>202</v>
      </c>
      <c r="V7" t="s">
        <v>744</v>
      </c>
      <c r="X7" t="s">
        <v>1899</v>
      </c>
      <c r="Y7" t="s">
        <v>1900</v>
      </c>
      <c r="Z7" t="s">
        <v>1901</v>
      </c>
      <c r="AA7" t="s">
        <v>1902</v>
      </c>
      <c r="AB7" t="s">
        <v>1903</v>
      </c>
      <c r="AC7" t="s">
        <v>1904</v>
      </c>
      <c r="AD7" t="s">
        <v>1905</v>
      </c>
      <c r="AE7" t="s">
        <v>1906</v>
      </c>
      <c r="AF7" t="s">
        <v>1907</v>
      </c>
      <c r="AG7" t="s">
        <v>1908</v>
      </c>
      <c r="AH7" t="s">
        <v>1909</v>
      </c>
      <c r="AI7" t="s">
        <v>1910</v>
      </c>
      <c r="AJ7" t="s">
        <v>1911</v>
      </c>
      <c r="AK7" t="s">
        <v>1912</v>
      </c>
      <c r="AL7" t="s">
        <v>1913</v>
      </c>
      <c r="AM7" t="s">
        <v>1914</v>
      </c>
      <c r="AN7" t="s">
        <v>1915</v>
      </c>
      <c r="AO7" t="s">
        <v>1916</v>
      </c>
      <c r="AP7" t="s">
        <v>1917</v>
      </c>
      <c r="AQ7" t="s">
        <v>1918</v>
      </c>
      <c r="AR7" t="s">
        <v>1919</v>
      </c>
      <c r="AS7" t="s">
        <v>1920</v>
      </c>
      <c r="AT7" t="s">
        <v>1921</v>
      </c>
      <c r="AU7" t="s">
        <v>1922</v>
      </c>
      <c r="AV7" t="s">
        <v>1923</v>
      </c>
      <c r="AW7" t="s">
        <v>1924</v>
      </c>
      <c r="AX7" t="s">
        <v>3296</v>
      </c>
      <c r="AY7" t="s">
        <v>3306</v>
      </c>
      <c r="AZ7" t="s">
        <v>1925</v>
      </c>
      <c r="BA7" t="s">
        <v>1926</v>
      </c>
      <c r="BB7" t="s">
        <v>1927</v>
      </c>
      <c r="BC7" t="s">
        <v>1928</v>
      </c>
      <c r="BD7" t="s">
        <v>1929</v>
      </c>
      <c r="BE7" t="s">
        <v>1930</v>
      </c>
      <c r="BF7" t="s">
        <v>1931</v>
      </c>
      <c r="BG7" t="s">
        <v>1932</v>
      </c>
      <c r="BH7" t="s">
        <v>1933</v>
      </c>
      <c r="BI7" t="s">
        <v>1934</v>
      </c>
      <c r="BJ7" t="s">
        <v>1935</v>
      </c>
      <c r="BK7" t="s">
        <v>1936</v>
      </c>
      <c r="BL7" t="s">
        <v>1937</v>
      </c>
      <c r="BM7" t="s">
        <v>1938</v>
      </c>
      <c r="BN7" t="s">
        <v>1939</v>
      </c>
      <c r="BO7" t="s">
        <v>1940</v>
      </c>
      <c r="BP7" t="s">
        <v>1941</v>
      </c>
      <c r="BQ7" t="s">
        <v>1942</v>
      </c>
      <c r="BR7" t="s">
        <v>1943</v>
      </c>
      <c r="BS7" t="s">
        <v>1944</v>
      </c>
      <c r="BT7" t="s">
        <v>1945</v>
      </c>
      <c r="BU7" t="s">
        <v>1946</v>
      </c>
      <c r="BV7" t="s">
        <v>1947</v>
      </c>
      <c r="BW7" t="s">
        <v>1948</v>
      </c>
      <c r="BX7" t="s">
        <v>1949</v>
      </c>
      <c r="BY7" s="130" t="s">
        <v>1950</v>
      </c>
      <c r="BZ7" t="s">
        <v>1951</v>
      </c>
      <c r="CA7" t="s">
        <v>1952</v>
      </c>
      <c r="CB7" t="s">
        <v>1953</v>
      </c>
      <c r="CC7" t="s">
        <v>1954</v>
      </c>
      <c r="CD7" t="s">
        <v>1955</v>
      </c>
      <c r="CE7" t="s">
        <v>1956</v>
      </c>
      <c r="CF7" t="s">
        <v>1957</v>
      </c>
      <c r="CG7" t="s">
        <v>1958</v>
      </c>
      <c r="CH7" t="s">
        <v>1959</v>
      </c>
      <c r="CI7" t="s">
        <v>1960</v>
      </c>
      <c r="CJ7" t="s">
        <v>1961</v>
      </c>
      <c r="CK7" t="s">
        <v>1962</v>
      </c>
      <c r="CL7" t="s">
        <v>1963</v>
      </c>
      <c r="CM7" t="s">
        <v>1964</v>
      </c>
      <c r="CN7" t="s">
        <v>1965</v>
      </c>
      <c r="CO7" t="s">
        <v>1966</v>
      </c>
      <c r="CP7" t="s">
        <v>1967</v>
      </c>
      <c r="CQ7" t="s">
        <v>1968</v>
      </c>
      <c r="CR7" t="s">
        <v>1969</v>
      </c>
      <c r="CS7" t="s">
        <v>1970</v>
      </c>
      <c r="CT7" t="s">
        <v>1971</v>
      </c>
      <c r="CU7" t="s">
        <v>1972</v>
      </c>
      <c r="CV7" t="s">
        <v>1973</v>
      </c>
      <c r="CW7" t="s">
        <v>1974</v>
      </c>
      <c r="CX7" t="s">
        <v>1975</v>
      </c>
      <c r="CY7" t="s">
        <v>1976</v>
      </c>
      <c r="CZ7" t="s">
        <v>1977</v>
      </c>
      <c r="DA7" t="s">
        <v>1978</v>
      </c>
      <c r="DB7" t="s">
        <v>1979</v>
      </c>
      <c r="DC7" t="s">
        <v>1980</v>
      </c>
      <c r="DD7" t="s">
        <v>1981</v>
      </c>
      <c r="DE7" t="s">
        <v>1982</v>
      </c>
      <c r="DF7" t="s">
        <v>1983</v>
      </c>
      <c r="DG7" t="s">
        <v>1984</v>
      </c>
      <c r="DH7" t="s">
        <v>1985</v>
      </c>
      <c r="DI7" t="s">
        <v>1986</v>
      </c>
      <c r="DJ7" t="s">
        <v>1987</v>
      </c>
      <c r="DK7" t="s">
        <v>1988</v>
      </c>
      <c r="DL7" t="s">
        <v>1989</v>
      </c>
      <c r="DM7" t="s">
        <v>1990</v>
      </c>
      <c r="DN7" t="s">
        <v>1991</v>
      </c>
      <c r="DO7" t="s">
        <v>1992</v>
      </c>
      <c r="DP7" t="s">
        <v>1993</v>
      </c>
      <c r="DQ7" t="s">
        <v>1994</v>
      </c>
      <c r="DR7" t="s">
        <v>1995</v>
      </c>
      <c r="DS7" t="s">
        <v>1996</v>
      </c>
      <c r="DT7" t="s">
        <v>1997</v>
      </c>
      <c r="DU7" t="s">
        <v>1998</v>
      </c>
      <c r="DV7" t="s">
        <v>1999</v>
      </c>
      <c r="DW7" t="s">
        <v>2000</v>
      </c>
      <c r="DX7" t="s">
        <v>2001</v>
      </c>
      <c r="DY7" t="s">
        <v>2002</v>
      </c>
      <c r="DZ7" t="s">
        <v>2003</v>
      </c>
      <c r="EA7" t="s">
        <v>2004</v>
      </c>
      <c r="EB7" t="s">
        <v>2005</v>
      </c>
      <c r="EC7" t="s">
        <v>2006</v>
      </c>
      <c r="ED7" t="s">
        <v>2007</v>
      </c>
      <c r="EE7" t="s">
        <v>2008</v>
      </c>
      <c r="EF7" t="s">
        <v>2009</v>
      </c>
      <c r="EG7" t="s">
        <v>2010</v>
      </c>
      <c r="EH7" t="s">
        <v>2011</v>
      </c>
      <c r="EI7" t="s">
        <v>2012</v>
      </c>
      <c r="EJ7" t="s">
        <v>2013</v>
      </c>
      <c r="EK7" t="s">
        <v>2014</v>
      </c>
      <c r="EL7" t="s">
        <v>2015</v>
      </c>
      <c r="EN7" t="s">
        <v>2016</v>
      </c>
      <c r="EO7" t="s">
        <v>2017</v>
      </c>
      <c r="EP7" t="s">
        <v>2018</v>
      </c>
      <c r="EQ7" t="s">
        <v>2019</v>
      </c>
      <c r="ER7" t="s">
        <v>2020</v>
      </c>
      <c r="ES7" t="s">
        <v>2021</v>
      </c>
      <c r="ET7" t="s">
        <v>2022</v>
      </c>
      <c r="EU7" t="s">
        <v>2023</v>
      </c>
      <c r="EV7" t="s">
        <v>2024</v>
      </c>
      <c r="EW7" t="s">
        <v>2025</v>
      </c>
      <c r="EX7" t="s">
        <v>2026</v>
      </c>
      <c r="EY7" t="s">
        <v>2027</v>
      </c>
      <c r="EZ7" t="s">
        <v>2028</v>
      </c>
      <c r="FA7" t="s">
        <v>2029</v>
      </c>
      <c r="FB7" t="s">
        <v>2030</v>
      </c>
      <c r="FC7" t="s">
        <v>2031</v>
      </c>
      <c r="FD7" t="s">
        <v>2032</v>
      </c>
      <c r="FE7" t="s">
        <v>2033</v>
      </c>
      <c r="FF7" t="s">
        <v>2034</v>
      </c>
      <c r="FG7" t="s">
        <v>2035</v>
      </c>
      <c r="FH7" t="s">
        <v>2036</v>
      </c>
      <c r="FI7" t="s">
        <v>2037</v>
      </c>
      <c r="FJ7" t="s">
        <v>2038</v>
      </c>
      <c r="FK7" t="s">
        <v>3317</v>
      </c>
      <c r="FL7" t="s">
        <v>2039</v>
      </c>
      <c r="FM7" t="s">
        <v>2040</v>
      </c>
      <c r="FN7" t="s">
        <v>2041</v>
      </c>
      <c r="FO7" t="s">
        <v>2042</v>
      </c>
      <c r="FP7" t="s">
        <v>2043</v>
      </c>
      <c r="FQ7" t="s">
        <v>2044</v>
      </c>
      <c r="FR7" t="s">
        <v>2045</v>
      </c>
      <c r="FS7" t="s">
        <v>2046</v>
      </c>
      <c r="FT7" t="s">
        <v>2047</v>
      </c>
      <c r="FU7" t="s">
        <v>2048</v>
      </c>
      <c r="FV7" t="s">
        <v>2049</v>
      </c>
      <c r="FW7" t="s">
        <v>2048</v>
      </c>
      <c r="FX7" t="s">
        <v>2050</v>
      </c>
      <c r="FY7" s="133" t="s">
        <v>2051</v>
      </c>
      <c r="FZ7" s="133" t="s">
        <v>2052</v>
      </c>
      <c r="GA7" s="133" t="s">
        <v>2053</v>
      </c>
      <c r="GB7" s="176" t="s">
        <v>3324</v>
      </c>
      <c r="GC7" t="s">
        <v>2054</v>
      </c>
      <c r="GE7" t="s">
        <v>2055</v>
      </c>
      <c r="GF7" t="s">
        <v>2056</v>
      </c>
      <c r="GG7" t="s">
        <v>2057</v>
      </c>
      <c r="GH7" t="s">
        <v>2058</v>
      </c>
      <c r="GI7" t="s">
        <v>2059</v>
      </c>
      <c r="GK7" t="s">
        <v>2060</v>
      </c>
      <c r="GL7" t="s">
        <v>2061</v>
      </c>
      <c r="GM7" t="s">
        <v>2062</v>
      </c>
      <c r="GN7" t="s">
        <v>2063</v>
      </c>
      <c r="GO7" t="s">
        <v>2064</v>
      </c>
      <c r="GP7" t="s">
        <v>2065</v>
      </c>
      <c r="GQ7" t="s">
        <v>2066</v>
      </c>
      <c r="GR7" t="s">
        <v>2067</v>
      </c>
      <c r="GS7" t="s">
        <v>2068</v>
      </c>
      <c r="GT7" t="s">
        <v>2069</v>
      </c>
      <c r="GU7" t="s">
        <v>2070</v>
      </c>
      <c r="GV7" t="s">
        <v>2071</v>
      </c>
      <c r="GW7" t="s">
        <v>2072</v>
      </c>
      <c r="GX7" t="s">
        <v>2073</v>
      </c>
      <c r="GY7" t="s">
        <v>2074</v>
      </c>
      <c r="GZ7" t="s">
        <v>2075</v>
      </c>
      <c r="HA7" t="s">
        <v>2076</v>
      </c>
      <c r="HB7" s="130" t="s">
        <v>2077</v>
      </c>
      <c r="HC7" t="s">
        <v>2078</v>
      </c>
      <c r="HD7" t="s">
        <v>2079</v>
      </c>
      <c r="HE7" t="s">
        <v>2080</v>
      </c>
      <c r="HF7" t="s">
        <v>2081</v>
      </c>
      <c r="HG7" t="s">
        <v>2082</v>
      </c>
      <c r="HH7" t="s">
        <v>2083</v>
      </c>
      <c r="HI7" t="s">
        <v>2084</v>
      </c>
      <c r="HJ7" t="s">
        <v>2085</v>
      </c>
      <c r="HL7" t="s">
        <v>2086</v>
      </c>
      <c r="HM7" t="s">
        <v>2087</v>
      </c>
      <c r="HN7" t="s">
        <v>2088</v>
      </c>
      <c r="HO7" t="s">
        <v>2089</v>
      </c>
      <c r="HP7" t="s">
        <v>2090</v>
      </c>
      <c r="HQ7" t="s">
        <v>2091</v>
      </c>
      <c r="HR7" t="s">
        <v>2092</v>
      </c>
      <c r="HS7" t="s">
        <v>2093</v>
      </c>
      <c r="HT7" t="s">
        <v>2094</v>
      </c>
      <c r="HU7" t="s">
        <v>2095</v>
      </c>
      <c r="HV7" t="s">
        <v>2096</v>
      </c>
      <c r="HW7" t="s">
        <v>2097</v>
      </c>
      <c r="HX7" t="s">
        <v>2098</v>
      </c>
      <c r="HY7" t="s">
        <v>2099</v>
      </c>
      <c r="IA7" t="s">
        <v>2100</v>
      </c>
      <c r="IB7" t="s">
        <v>2101</v>
      </c>
      <c r="IC7" t="s">
        <v>2102</v>
      </c>
      <c r="ID7" t="s">
        <v>2103</v>
      </c>
      <c r="IE7" t="s">
        <v>2104</v>
      </c>
      <c r="IF7" s="130" t="s">
        <v>2105</v>
      </c>
      <c r="IG7" t="s">
        <v>2106</v>
      </c>
      <c r="IH7" t="s">
        <v>2107</v>
      </c>
      <c r="II7" t="s">
        <v>2108</v>
      </c>
      <c r="IJ7" t="s">
        <v>2109</v>
      </c>
      <c r="IK7" t="s">
        <v>2110</v>
      </c>
      <c r="IL7" t="s">
        <v>2111</v>
      </c>
      <c r="IM7" t="s">
        <v>2112</v>
      </c>
      <c r="IN7" t="s">
        <v>2113</v>
      </c>
      <c r="IO7" t="s">
        <v>2114</v>
      </c>
      <c r="IP7" t="s">
        <v>2115</v>
      </c>
      <c r="IQ7" t="s">
        <v>2116</v>
      </c>
      <c r="IR7" t="s">
        <v>2117</v>
      </c>
      <c r="IS7" t="s">
        <v>2118</v>
      </c>
      <c r="IT7" t="s">
        <v>2119</v>
      </c>
      <c r="IU7" t="s">
        <v>2120</v>
      </c>
      <c r="IV7" t="s">
        <v>2121</v>
      </c>
      <c r="IW7" t="s">
        <v>2122</v>
      </c>
      <c r="IX7" t="s">
        <v>2123</v>
      </c>
    </row>
    <row r="8" spans="1:258" x14ac:dyDescent="0.3">
      <c r="A8" t="s">
        <v>243</v>
      </c>
      <c r="C8" t="s">
        <v>610</v>
      </c>
      <c r="D8" t="s">
        <v>621</v>
      </c>
      <c r="E8" t="s">
        <v>626</v>
      </c>
      <c r="G8" t="s">
        <v>215</v>
      </c>
      <c r="H8" t="s">
        <v>641</v>
      </c>
      <c r="I8" t="s">
        <v>199</v>
      </c>
      <c r="J8" t="s">
        <v>200</v>
      </c>
      <c r="K8" t="s">
        <v>666</v>
      </c>
      <c r="M8" t="s">
        <v>677</v>
      </c>
      <c r="N8" s="134" t="s">
        <v>3205</v>
      </c>
      <c r="O8" s="134" t="s">
        <v>696</v>
      </c>
      <c r="P8" t="s">
        <v>3207</v>
      </c>
      <c r="Q8" t="s">
        <v>206</v>
      </c>
      <c r="R8" t="s">
        <v>709</v>
      </c>
      <c r="S8" t="s">
        <v>207</v>
      </c>
      <c r="T8" t="s">
        <v>727</v>
      </c>
      <c r="U8" t="s">
        <v>741</v>
      </c>
      <c r="V8" t="s">
        <v>745</v>
      </c>
      <c r="X8" t="s">
        <v>2124</v>
      </c>
      <c r="Y8" t="s">
        <v>2125</v>
      </c>
      <c r="Z8" t="s">
        <v>2126</v>
      </c>
      <c r="AA8" t="s">
        <v>2127</v>
      </c>
      <c r="AB8" t="s">
        <v>2128</v>
      </c>
      <c r="AC8" t="s">
        <v>2129</v>
      </c>
      <c r="AE8" t="s">
        <v>2130</v>
      </c>
      <c r="AF8" t="s">
        <v>2131</v>
      </c>
      <c r="AG8" t="s">
        <v>2132</v>
      </c>
      <c r="AH8" t="s">
        <v>2133</v>
      </c>
      <c r="AI8" t="s">
        <v>2134</v>
      </c>
      <c r="AJ8" t="s">
        <v>2135</v>
      </c>
      <c r="AK8" t="s">
        <v>2136</v>
      </c>
      <c r="AL8" t="s">
        <v>2137</v>
      </c>
      <c r="AM8" t="s">
        <v>2138</v>
      </c>
      <c r="AN8" t="s">
        <v>2139</v>
      </c>
      <c r="AO8" t="s">
        <v>2140</v>
      </c>
      <c r="AP8" t="s">
        <v>2141</v>
      </c>
      <c r="AQ8" t="s">
        <v>2142</v>
      </c>
      <c r="AR8" t="s">
        <v>2143</v>
      </c>
      <c r="AS8" t="s">
        <v>2144</v>
      </c>
      <c r="AT8" t="s">
        <v>2145</v>
      </c>
      <c r="AU8" t="s">
        <v>2146</v>
      </c>
      <c r="AV8" t="s">
        <v>2147</v>
      </c>
      <c r="AW8" t="s">
        <v>2148</v>
      </c>
      <c r="AX8" t="s">
        <v>3297</v>
      </c>
      <c r="AY8" t="s">
        <v>3307</v>
      </c>
      <c r="AZ8" t="s">
        <v>2149</v>
      </c>
      <c r="BA8" t="s">
        <v>2150</v>
      </c>
      <c r="BB8" t="s">
        <v>2151</v>
      </c>
      <c r="BC8" t="s">
        <v>2152</v>
      </c>
      <c r="BD8" t="s">
        <v>2153</v>
      </c>
      <c r="BE8" t="s">
        <v>2154</v>
      </c>
      <c r="BF8" t="s">
        <v>2155</v>
      </c>
      <c r="BG8" t="s">
        <v>2156</v>
      </c>
      <c r="BH8" t="s">
        <v>2157</v>
      </c>
      <c r="BI8" t="s">
        <v>2158</v>
      </c>
      <c r="BJ8" t="s">
        <v>2159</v>
      </c>
      <c r="BK8" t="s">
        <v>2160</v>
      </c>
      <c r="BL8" t="s">
        <v>2161</v>
      </c>
      <c r="BM8" t="s">
        <v>2162</v>
      </c>
      <c r="BN8" t="s">
        <v>2163</v>
      </c>
      <c r="BO8" t="s">
        <v>2164</v>
      </c>
      <c r="BP8" t="s">
        <v>2165</v>
      </c>
      <c r="BQ8" t="s">
        <v>2166</v>
      </c>
      <c r="BR8" t="s">
        <v>2167</v>
      </c>
      <c r="BS8" t="s">
        <v>2168</v>
      </c>
      <c r="BT8" t="s">
        <v>2169</v>
      </c>
      <c r="BU8" t="s">
        <v>2170</v>
      </c>
      <c r="BV8" t="s">
        <v>2171</v>
      </c>
      <c r="BW8" t="s">
        <v>2172</v>
      </c>
      <c r="BX8" t="s">
        <v>2173</v>
      </c>
      <c r="BY8" s="130" t="s">
        <v>2174</v>
      </c>
      <c r="BZ8" t="s">
        <v>2175</v>
      </c>
      <c r="CA8" t="s">
        <v>2176</v>
      </c>
      <c r="CB8" t="s">
        <v>2177</v>
      </c>
      <c r="CC8" t="s">
        <v>2178</v>
      </c>
      <c r="CD8" t="s">
        <v>2179</v>
      </c>
      <c r="CE8" t="s">
        <v>2180</v>
      </c>
      <c r="CF8" t="s">
        <v>2181</v>
      </c>
      <c r="CG8" t="s">
        <v>2182</v>
      </c>
      <c r="CH8" t="s">
        <v>2183</v>
      </c>
      <c r="CI8" t="s">
        <v>2184</v>
      </c>
      <c r="CJ8" t="s">
        <v>2185</v>
      </c>
      <c r="CK8" t="s">
        <v>2186</v>
      </c>
      <c r="CL8" t="s">
        <v>2187</v>
      </c>
      <c r="CM8" t="s">
        <v>2188</v>
      </c>
      <c r="CN8" t="s">
        <v>2189</v>
      </c>
      <c r="CO8" t="s">
        <v>2190</v>
      </c>
      <c r="CP8" t="s">
        <v>2191</v>
      </c>
      <c r="CQ8" t="s">
        <v>2192</v>
      </c>
      <c r="CR8" t="s">
        <v>2193</v>
      </c>
      <c r="CS8" t="s">
        <v>2194</v>
      </c>
      <c r="CT8" t="s">
        <v>2195</v>
      </c>
      <c r="CU8" t="s">
        <v>2196</v>
      </c>
      <c r="CV8" t="s">
        <v>2197</v>
      </c>
      <c r="CW8" t="s">
        <v>2198</v>
      </c>
      <c r="CX8" t="s">
        <v>2199</v>
      </c>
      <c r="CY8" t="s">
        <v>2200</v>
      </c>
      <c r="CZ8" t="s">
        <v>2201</v>
      </c>
      <c r="DA8" t="s">
        <v>2202</v>
      </c>
      <c r="DB8" t="s">
        <v>2203</v>
      </c>
      <c r="DC8" t="s">
        <v>2204</v>
      </c>
      <c r="DD8" t="s">
        <v>2205</v>
      </c>
      <c r="DE8" t="s">
        <v>2206</v>
      </c>
      <c r="DF8" t="s">
        <v>2207</v>
      </c>
      <c r="DG8" t="s">
        <v>2208</v>
      </c>
      <c r="DH8" t="s">
        <v>2209</v>
      </c>
      <c r="DI8" t="s">
        <v>2210</v>
      </c>
      <c r="DJ8" t="s">
        <v>2211</v>
      </c>
      <c r="DK8" t="s">
        <v>2212</v>
      </c>
      <c r="DL8" t="s">
        <v>2213</v>
      </c>
      <c r="DM8" t="s">
        <v>2214</v>
      </c>
      <c r="DN8" t="s">
        <v>2215</v>
      </c>
      <c r="DO8" t="s">
        <v>2216</v>
      </c>
      <c r="DP8" t="s">
        <v>2217</v>
      </c>
      <c r="DQ8" t="s">
        <v>2218</v>
      </c>
      <c r="DR8" t="s">
        <v>2219</v>
      </c>
      <c r="DS8" t="s">
        <v>2220</v>
      </c>
      <c r="DT8" t="s">
        <v>2221</v>
      </c>
      <c r="DU8" t="s">
        <v>2222</v>
      </c>
      <c r="DV8" t="s">
        <v>2223</v>
      </c>
      <c r="DW8" t="s">
        <v>2224</v>
      </c>
      <c r="DX8" t="s">
        <v>2225</v>
      </c>
      <c r="DY8" t="s">
        <v>2226</v>
      </c>
      <c r="DZ8" t="s">
        <v>2227</v>
      </c>
      <c r="EA8" t="s">
        <v>2228</v>
      </c>
      <c r="EB8" t="s">
        <v>2229</v>
      </c>
      <c r="EC8" t="s">
        <v>2230</v>
      </c>
      <c r="ED8" t="s">
        <v>2231</v>
      </c>
      <c r="EE8" t="s">
        <v>2232</v>
      </c>
      <c r="EF8" t="s">
        <v>2233</v>
      </c>
      <c r="EG8" t="s">
        <v>2234</v>
      </c>
      <c r="EH8" t="s">
        <v>2235</v>
      </c>
      <c r="EI8" t="s">
        <v>2236</v>
      </c>
      <c r="EJ8" t="s">
        <v>2237</v>
      </c>
      <c r="EK8" t="s">
        <v>2238</v>
      </c>
      <c r="EL8" t="s">
        <v>2239</v>
      </c>
      <c r="EN8" t="s">
        <v>2240</v>
      </c>
      <c r="EO8" t="s">
        <v>2241</v>
      </c>
      <c r="EP8" t="s">
        <v>2242</v>
      </c>
      <c r="EQ8" t="s">
        <v>2243</v>
      </c>
      <c r="ER8" t="s">
        <v>2244</v>
      </c>
      <c r="ES8" t="s">
        <v>2245</v>
      </c>
      <c r="ET8" t="s">
        <v>2246</v>
      </c>
      <c r="EU8" t="s">
        <v>2247</v>
      </c>
      <c r="EV8" t="s">
        <v>2248</v>
      </c>
      <c r="EW8" t="s">
        <v>2249</v>
      </c>
      <c r="EX8" t="s">
        <v>2250</v>
      </c>
      <c r="EY8" t="s">
        <v>2251</v>
      </c>
      <c r="EZ8" t="s">
        <v>2252</v>
      </c>
      <c r="FA8" t="s">
        <v>2253</v>
      </c>
      <c r="FB8" t="s">
        <v>2254</v>
      </c>
      <c r="FC8" t="s">
        <v>2255</v>
      </c>
      <c r="FD8" t="s">
        <v>2256</v>
      </c>
      <c r="FE8" t="s">
        <v>2257</v>
      </c>
      <c r="FF8" t="s">
        <v>2258</v>
      </c>
      <c r="FG8" t="s">
        <v>2259</v>
      </c>
      <c r="FH8" t="s">
        <v>2260</v>
      </c>
      <c r="FI8" t="s">
        <v>2261</v>
      </c>
      <c r="FJ8" t="s">
        <v>2262</v>
      </c>
      <c r="FL8" t="s">
        <v>2263</v>
      </c>
      <c r="FM8" t="s">
        <v>2264</v>
      </c>
      <c r="FN8" t="s">
        <v>2265</v>
      </c>
      <c r="FO8" t="s">
        <v>2266</v>
      </c>
      <c r="FP8" t="s">
        <v>2267</v>
      </c>
      <c r="FQ8" t="s">
        <v>2268</v>
      </c>
      <c r="FR8" t="s">
        <v>2269</v>
      </c>
      <c r="FS8" t="s">
        <v>2270</v>
      </c>
      <c r="FT8" t="s">
        <v>2271</v>
      </c>
      <c r="FU8" t="s">
        <v>2272</v>
      </c>
      <c r="FV8" t="s">
        <v>2273</v>
      </c>
      <c r="FW8" t="s">
        <v>2272</v>
      </c>
      <c r="FX8" t="s">
        <v>2274</v>
      </c>
      <c r="FY8" s="133" t="s">
        <v>2275</v>
      </c>
      <c r="FZ8" s="133" t="s">
        <v>2276</v>
      </c>
      <c r="GA8" s="133" t="s">
        <v>2277</v>
      </c>
      <c r="GB8" s="176" t="s">
        <v>3325</v>
      </c>
      <c r="GC8" t="s">
        <v>2278</v>
      </c>
      <c r="GE8" t="s">
        <v>2279</v>
      </c>
      <c r="GF8" t="s">
        <v>2280</v>
      </c>
      <c r="GG8" t="s">
        <v>2281</v>
      </c>
      <c r="GH8" t="s">
        <v>2282</v>
      </c>
      <c r="GI8" t="s">
        <v>2283</v>
      </c>
      <c r="GK8" t="s">
        <v>2284</v>
      </c>
      <c r="GL8" t="s">
        <v>2285</v>
      </c>
      <c r="GM8" t="s">
        <v>2286</v>
      </c>
      <c r="GN8" t="s">
        <v>2287</v>
      </c>
      <c r="GO8" t="s">
        <v>2288</v>
      </c>
      <c r="GP8" t="s">
        <v>2289</v>
      </c>
      <c r="GQ8" t="s">
        <v>2290</v>
      </c>
      <c r="GR8" t="s">
        <v>2291</v>
      </c>
      <c r="GS8" t="s">
        <v>2292</v>
      </c>
      <c r="GT8" t="s">
        <v>2293</v>
      </c>
      <c r="GU8" t="s">
        <v>2294</v>
      </c>
      <c r="GV8" t="s">
        <v>2295</v>
      </c>
      <c r="GW8" t="s">
        <v>2296</v>
      </c>
      <c r="GX8" t="s">
        <v>2297</v>
      </c>
      <c r="GY8" t="s">
        <v>2298</v>
      </c>
      <c r="GZ8" t="s">
        <v>2299</v>
      </c>
      <c r="HA8" t="s">
        <v>2300</v>
      </c>
      <c r="HC8" t="s">
        <v>2301</v>
      </c>
      <c r="HD8" t="s">
        <v>2302</v>
      </c>
      <c r="HE8" t="s">
        <v>2303</v>
      </c>
      <c r="HF8" t="s">
        <v>2304</v>
      </c>
      <c r="HH8" t="s">
        <v>2305</v>
      </c>
      <c r="HI8" t="s">
        <v>2306</v>
      </c>
      <c r="HJ8" t="s">
        <v>2307</v>
      </c>
      <c r="HL8" t="s">
        <v>2308</v>
      </c>
      <c r="HM8" t="s">
        <v>2309</v>
      </c>
      <c r="HN8" t="s">
        <v>2310</v>
      </c>
      <c r="HO8" t="s">
        <v>2311</v>
      </c>
      <c r="HP8" t="s">
        <v>2312</v>
      </c>
      <c r="HQ8" t="s">
        <v>2313</v>
      </c>
      <c r="HR8" t="s">
        <v>2314</v>
      </c>
      <c r="HS8" t="s">
        <v>2315</v>
      </c>
      <c r="HT8" t="s">
        <v>2316</v>
      </c>
      <c r="HU8" t="s">
        <v>2317</v>
      </c>
      <c r="HV8" t="s">
        <v>2318</v>
      </c>
      <c r="HW8" t="s">
        <v>2319</v>
      </c>
      <c r="HX8" t="s">
        <v>2320</v>
      </c>
      <c r="HY8" t="s">
        <v>2321</v>
      </c>
      <c r="IA8" t="s">
        <v>2322</v>
      </c>
      <c r="IB8" t="s">
        <v>2323</v>
      </c>
      <c r="IC8" t="s">
        <v>2324</v>
      </c>
      <c r="ID8" t="s">
        <v>2325</v>
      </c>
      <c r="IE8" t="s">
        <v>2326</v>
      </c>
      <c r="IF8" s="130" t="s">
        <v>2327</v>
      </c>
      <c r="IG8" t="s">
        <v>2328</v>
      </c>
      <c r="IH8" t="s">
        <v>2329</v>
      </c>
      <c r="II8" t="s">
        <v>2330</v>
      </c>
      <c r="IJ8" t="s">
        <v>2331</v>
      </c>
      <c r="IK8" t="s">
        <v>2332</v>
      </c>
      <c r="IL8" t="s">
        <v>2333</v>
      </c>
      <c r="IM8" t="s">
        <v>2334</v>
      </c>
      <c r="IN8" t="s">
        <v>2335</v>
      </c>
      <c r="IO8" t="s">
        <v>2336</v>
      </c>
      <c r="IP8" t="s">
        <v>2337</v>
      </c>
      <c r="IQ8" t="s">
        <v>2338</v>
      </c>
      <c r="IR8" t="s">
        <v>2339</v>
      </c>
      <c r="IS8" t="s">
        <v>2340</v>
      </c>
      <c r="IT8" t="s">
        <v>2341</v>
      </c>
      <c r="IU8" t="s">
        <v>2342</v>
      </c>
      <c r="IV8" t="s">
        <v>2343</v>
      </c>
      <c r="IW8" t="s">
        <v>2344</v>
      </c>
      <c r="IX8" t="s">
        <v>2345</v>
      </c>
    </row>
    <row r="9" spans="1:258" x14ac:dyDescent="0.3">
      <c r="A9" t="s">
        <v>246</v>
      </c>
      <c r="C9" t="s">
        <v>611</v>
      </c>
      <c r="D9" s="174" t="s">
        <v>3290</v>
      </c>
      <c r="E9" t="s">
        <v>627</v>
      </c>
      <c r="G9" t="s">
        <v>212</v>
      </c>
      <c r="H9" t="s">
        <v>642</v>
      </c>
      <c r="I9" t="s">
        <v>204</v>
      </c>
      <c r="J9" t="s">
        <v>658</v>
      </c>
      <c r="K9" t="s">
        <v>667</v>
      </c>
      <c r="M9" t="s">
        <v>678</v>
      </c>
      <c r="N9" s="134" t="s">
        <v>685</v>
      </c>
      <c r="O9" t="s">
        <v>697</v>
      </c>
      <c r="P9" t="s">
        <v>3208</v>
      </c>
      <c r="Q9" s="134" t="s">
        <v>704</v>
      </c>
      <c r="R9" t="s">
        <v>710</v>
      </c>
      <c r="S9" t="s">
        <v>210</v>
      </c>
      <c r="T9" t="s">
        <v>728</v>
      </c>
      <c r="U9" t="s">
        <v>211</v>
      </c>
      <c r="V9" t="s">
        <v>746</v>
      </c>
      <c r="X9" t="s">
        <v>2346</v>
      </c>
      <c r="Y9" t="s">
        <v>2347</v>
      </c>
      <c r="Z9" t="s">
        <v>2348</v>
      </c>
      <c r="AA9" t="s">
        <v>2349</v>
      </c>
      <c r="AB9" t="s">
        <v>2350</v>
      </c>
      <c r="AC9" t="s">
        <v>2351</v>
      </c>
      <c r="AE9" t="s">
        <v>2352</v>
      </c>
      <c r="AF9" t="s">
        <v>2353</v>
      </c>
      <c r="AG9" t="s">
        <v>2354</v>
      </c>
      <c r="AH9" t="s">
        <v>2355</v>
      </c>
      <c r="AI9" t="s">
        <v>2356</v>
      </c>
      <c r="AJ9" t="s">
        <v>2357</v>
      </c>
      <c r="AK9" t="s">
        <v>2358</v>
      </c>
      <c r="AL9" t="s">
        <v>2359</v>
      </c>
      <c r="AN9" t="s">
        <v>2360</v>
      </c>
      <c r="AO9" t="s">
        <v>2361</v>
      </c>
      <c r="AP9" t="s">
        <v>2362</v>
      </c>
      <c r="AQ9" t="s">
        <v>2363</v>
      </c>
      <c r="AR9" t="s">
        <v>2364</v>
      </c>
      <c r="AS9" t="s">
        <v>2365</v>
      </c>
      <c r="AT9" t="s">
        <v>2366</v>
      </c>
      <c r="AU9" t="s">
        <v>2367</v>
      </c>
      <c r="AV9" t="s">
        <v>2368</v>
      </c>
      <c r="AW9" t="s">
        <v>2369</v>
      </c>
      <c r="AX9" t="s">
        <v>3298</v>
      </c>
      <c r="AY9" t="s">
        <v>3308</v>
      </c>
      <c r="AZ9" t="s">
        <v>2370</v>
      </c>
      <c r="BA9" t="s">
        <v>2371</v>
      </c>
      <c r="BB9" t="s">
        <v>2372</v>
      </c>
      <c r="BC9" t="s">
        <v>2373</v>
      </c>
      <c r="BD9" t="s">
        <v>2374</v>
      </c>
      <c r="BE9" t="s">
        <v>2375</v>
      </c>
      <c r="BF9" t="s">
        <v>2376</v>
      </c>
      <c r="BG9" t="s">
        <v>2377</v>
      </c>
      <c r="BI9" t="s">
        <v>2378</v>
      </c>
      <c r="BJ9" t="s">
        <v>2379</v>
      </c>
      <c r="BK9" t="s">
        <v>2380</v>
      </c>
      <c r="BL9" t="s">
        <v>2381</v>
      </c>
      <c r="BN9" t="s">
        <v>2382</v>
      </c>
      <c r="BO9" t="s">
        <v>2383</v>
      </c>
      <c r="BP9" t="s">
        <v>2384</v>
      </c>
      <c r="BQ9" t="s">
        <v>2385</v>
      </c>
      <c r="BR9" t="s">
        <v>2386</v>
      </c>
      <c r="BS9" t="s">
        <v>2387</v>
      </c>
      <c r="BT9" t="s">
        <v>2388</v>
      </c>
      <c r="BU9" t="s">
        <v>2389</v>
      </c>
      <c r="BV9" t="s">
        <v>2390</v>
      </c>
      <c r="BW9" t="s">
        <v>2391</v>
      </c>
      <c r="BX9" t="s">
        <v>2392</v>
      </c>
      <c r="BY9" s="130" t="s">
        <v>2393</v>
      </c>
      <c r="BZ9" t="s">
        <v>2394</v>
      </c>
      <c r="CA9" t="s">
        <v>2395</v>
      </c>
      <c r="CB9" t="s">
        <v>2396</v>
      </c>
      <c r="CC9" t="s">
        <v>2397</v>
      </c>
      <c r="CD9" t="s">
        <v>2398</v>
      </c>
      <c r="CE9" t="s">
        <v>2399</v>
      </c>
      <c r="CF9" t="s">
        <v>2400</v>
      </c>
      <c r="CG9" t="s">
        <v>2401</v>
      </c>
      <c r="CH9" t="s">
        <v>2402</v>
      </c>
      <c r="CI9" t="s">
        <v>2403</v>
      </c>
      <c r="CJ9" t="s">
        <v>2404</v>
      </c>
      <c r="CK9" t="s">
        <v>2405</v>
      </c>
      <c r="CL9" t="s">
        <v>2406</v>
      </c>
      <c r="CM9" t="s">
        <v>2407</v>
      </c>
      <c r="CN9" t="s">
        <v>2408</v>
      </c>
      <c r="CO9" t="s">
        <v>2409</v>
      </c>
      <c r="CP9" t="s">
        <v>2410</v>
      </c>
      <c r="CQ9" t="s">
        <v>2411</v>
      </c>
      <c r="CR9" t="s">
        <v>2412</v>
      </c>
      <c r="CS9" t="s">
        <v>2413</v>
      </c>
      <c r="CU9" t="s">
        <v>2414</v>
      </c>
      <c r="CV9" t="s">
        <v>2415</v>
      </c>
      <c r="CW9" t="s">
        <v>2416</v>
      </c>
      <c r="CX9" t="s">
        <v>2417</v>
      </c>
      <c r="CY9" t="s">
        <v>2418</v>
      </c>
      <c r="CZ9" t="s">
        <v>2419</v>
      </c>
      <c r="DA9" t="s">
        <v>2420</v>
      </c>
      <c r="DB9" t="s">
        <v>2421</v>
      </c>
      <c r="DD9" t="s">
        <v>2422</v>
      </c>
      <c r="DE9" t="s">
        <v>2423</v>
      </c>
      <c r="DF9" t="s">
        <v>2424</v>
      </c>
      <c r="DG9" t="s">
        <v>2425</v>
      </c>
      <c r="DH9" t="s">
        <v>2426</v>
      </c>
      <c r="DI9" t="s">
        <v>2427</v>
      </c>
      <c r="DJ9" t="s">
        <v>2428</v>
      </c>
      <c r="DK9" t="s">
        <v>2429</v>
      </c>
      <c r="DL9" t="s">
        <v>2430</v>
      </c>
      <c r="DM9" t="s">
        <v>2431</v>
      </c>
      <c r="DN9" t="s">
        <v>2432</v>
      </c>
      <c r="DO9" t="s">
        <v>2433</v>
      </c>
      <c r="DP9" t="s">
        <v>2434</v>
      </c>
      <c r="DQ9" t="s">
        <v>2435</v>
      </c>
      <c r="DR9" t="s">
        <v>2436</v>
      </c>
      <c r="DS9" t="s">
        <v>2437</v>
      </c>
      <c r="DT9" t="s">
        <v>2438</v>
      </c>
      <c r="DU9" t="s">
        <v>2439</v>
      </c>
      <c r="DV9" t="s">
        <v>2440</v>
      </c>
      <c r="DW9" t="s">
        <v>2441</v>
      </c>
      <c r="DX9" t="s">
        <v>2442</v>
      </c>
      <c r="DY9" t="s">
        <v>2443</v>
      </c>
      <c r="DZ9" t="s">
        <v>2444</v>
      </c>
      <c r="EA9" t="s">
        <v>2445</v>
      </c>
      <c r="EB9" t="s">
        <v>2446</v>
      </c>
      <c r="EC9" t="s">
        <v>2447</v>
      </c>
      <c r="EE9" t="s">
        <v>2448</v>
      </c>
      <c r="EF9" t="s">
        <v>2449</v>
      </c>
      <c r="EG9" t="s">
        <v>2450</v>
      </c>
      <c r="EH9" t="s">
        <v>2451</v>
      </c>
      <c r="EI9" t="s">
        <v>2452</v>
      </c>
      <c r="EJ9" t="s">
        <v>2453</v>
      </c>
      <c r="EK9" t="s">
        <v>2454</v>
      </c>
      <c r="EL9" t="s">
        <v>2455</v>
      </c>
      <c r="EN9" t="s">
        <v>2456</v>
      </c>
      <c r="EO9" t="s">
        <v>2457</v>
      </c>
      <c r="EP9" t="s">
        <v>2458</v>
      </c>
      <c r="EQ9" t="s">
        <v>2459</v>
      </c>
      <c r="ER9" t="s">
        <v>2460</v>
      </c>
      <c r="ES9" t="s">
        <v>2461</v>
      </c>
      <c r="ET9" t="s">
        <v>2462</v>
      </c>
      <c r="EU9" t="s">
        <v>2463</v>
      </c>
      <c r="EV9" t="s">
        <v>2464</v>
      </c>
      <c r="EW9" t="s">
        <v>2465</v>
      </c>
      <c r="EX9" t="s">
        <v>2466</v>
      </c>
      <c r="EY9" t="s">
        <v>2467</v>
      </c>
      <c r="EZ9" t="s">
        <v>2468</v>
      </c>
      <c r="FA9" t="s">
        <v>2469</v>
      </c>
      <c r="FB9" t="s">
        <v>2470</v>
      </c>
      <c r="FD9" t="s">
        <v>2471</v>
      </c>
      <c r="FE9" t="s">
        <v>2472</v>
      </c>
      <c r="FF9" t="s">
        <v>2473</v>
      </c>
      <c r="FG9" t="s">
        <v>2474</v>
      </c>
      <c r="FI9" t="s">
        <v>2475</v>
      </c>
      <c r="FJ9" t="s">
        <v>2476</v>
      </c>
      <c r="FL9" t="s">
        <v>2477</v>
      </c>
      <c r="FM9" t="s">
        <v>2478</v>
      </c>
      <c r="FN9" t="s">
        <v>2479</v>
      </c>
      <c r="FO9" t="s">
        <v>2480</v>
      </c>
      <c r="FP9" t="s">
        <v>2481</v>
      </c>
      <c r="FQ9" t="s">
        <v>2482</v>
      </c>
      <c r="FR9" t="s">
        <v>2483</v>
      </c>
      <c r="FS9" t="s">
        <v>2484</v>
      </c>
      <c r="FT9" t="s">
        <v>2485</v>
      </c>
      <c r="FU9" t="s">
        <v>2486</v>
      </c>
      <c r="FV9" t="s">
        <v>2487</v>
      </c>
      <c r="FW9" t="s">
        <v>2486</v>
      </c>
      <c r="FX9" t="s">
        <v>2488</v>
      </c>
      <c r="FY9" s="133" t="s">
        <v>2489</v>
      </c>
      <c r="FZ9" s="133" t="s">
        <v>2490</v>
      </c>
      <c r="GA9" s="135" t="s">
        <v>2491</v>
      </c>
      <c r="GB9" s="176"/>
      <c r="GC9" t="s">
        <v>2492</v>
      </c>
      <c r="GE9" t="s">
        <v>2493</v>
      </c>
      <c r="GF9" t="s">
        <v>2494</v>
      </c>
      <c r="GG9" t="s">
        <v>2495</v>
      </c>
      <c r="GH9" t="s">
        <v>2496</v>
      </c>
      <c r="GI9" t="s">
        <v>2497</v>
      </c>
      <c r="GK9" t="s">
        <v>2498</v>
      </c>
      <c r="GL9" t="s">
        <v>2499</v>
      </c>
      <c r="GM9" t="s">
        <v>2500</v>
      </c>
      <c r="GN9" t="s">
        <v>2501</v>
      </c>
      <c r="GO9" t="s">
        <v>2502</v>
      </c>
      <c r="GP9" t="s">
        <v>2503</v>
      </c>
      <c r="GQ9" t="s">
        <v>2504</v>
      </c>
      <c r="GR9" t="s">
        <v>2505</v>
      </c>
      <c r="GS9" t="s">
        <v>2506</v>
      </c>
      <c r="GT9" t="s">
        <v>2507</v>
      </c>
      <c r="GU9" t="s">
        <v>2508</v>
      </c>
      <c r="GV9" t="s">
        <v>2509</v>
      </c>
      <c r="GW9" t="s">
        <v>2510</v>
      </c>
      <c r="GX9" t="s">
        <v>2511</v>
      </c>
      <c r="GY9" t="s">
        <v>2512</v>
      </c>
      <c r="GZ9" t="s">
        <v>2513</v>
      </c>
      <c r="HA9" t="s">
        <v>2514</v>
      </c>
      <c r="HC9" t="s">
        <v>2515</v>
      </c>
      <c r="HD9" t="s">
        <v>2516</v>
      </c>
      <c r="HE9" t="s">
        <v>2517</v>
      </c>
      <c r="HH9" t="s">
        <v>2518</v>
      </c>
      <c r="HI9" t="s">
        <v>2519</v>
      </c>
      <c r="HJ9" t="s">
        <v>2520</v>
      </c>
      <c r="HL9" t="s">
        <v>2521</v>
      </c>
      <c r="HM9" t="s">
        <v>2522</v>
      </c>
      <c r="HN9" t="s">
        <v>2523</v>
      </c>
      <c r="HO9" t="s">
        <v>2524</v>
      </c>
      <c r="HP9" t="s">
        <v>2525</v>
      </c>
      <c r="HQ9" t="s">
        <v>2526</v>
      </c>
      <c r="HR9" t="s">
        <v>2527</v>
      </c>
      <c r="HS9" t="s">
        <v>2528</v>
      </c>
      <c r="HT9" t="s">
        <v>2529</v>
      </c>
      <c r="HU9" t="s">
        <v>2530</v>
      </c>
      <c r="HV9" t="s">
        <v>2531</v>
      </c>
      <c r="HW9" t="s">
        <v>2532</v>
      </c>
      <c r="HX9" t="s">
        <v>2533</v>
      </c>
      <c r="HY9" t="s">
        <v>2534</v>
      </c>
      <c r="IA9" t="s">
        <v>2535</v>
      </c>
      <c r="IB9" t="s">
        <v>2536</v>
      </c>
      <c r="IC9" t="s">
        <v>2537</v>
      </c>
      <c r="ID9" t="s">
        <v>2538</v>
      </c>
      <c r="IE9" t="s">
        <v>2539</v>
      </c>
      <c r="IF9" s="130" t="s">
        <v>2540</v>
      </c>
      <c r="IG9" t="s">
        <v>2541</v>
      </c>
      <c r="IH9" t="s">
        <v>2542</v>
      </c>
      <c r="II9" t="s">
        <v>2543</v>
      </c>
      <c r="IJ9" t="s">
        <v>2544</v>
      </c>
      <c r="IK9" t="s">
        <v>2545</v>
      </c>
      <c r="IL9" t="s">
        <v>2546</v>
      </c>
      <c r="IM9" t="s">
        <v>2547</v>
      </c>
      <c r="IN9" t="s">
        <v>2548</v>
      </c>
      <c r="IO9" t="s">
        <v>2549</v>
      </c>
      <c r="IP9" t="s">
        <v>2550</v>
      </c>
      <c r="IQ9" t="s">
        <v>2551</v>
      </c>
      <c r="IR9" t="s">
        <v>2552</v>
      </c>
      <c r="IS9" t="s">
        <v>2553</v>
      </c>
      <c r="IT9" t="s">
        <v>1894</v>
      </c>
      <c r="IU9" t="s">
        <v>2554</v>
      </c>
      <c r="IV9" t="s">
        <v>2555</v>
      </c>
      <c r="IW9" t="s">
        <v>2556</v>
      </c>
      <c r="IX9" t="s">
        <v>2557</v>
      </c>
    </row>
    <row r="10" spans="1:258" x14ac:dyDescent="0.3">
      <c r="A10" t="s">
        <v>5</v>
      </c>
      <c r="C10" s="134" t="s">
        <v>612</v>
      </c>
      <c r="D10" s="175" t="s">
        <v>3300</v>
      </c>
      <c r="E10" t="s">
        <v>628</v>
      </c>
      <c r="G10" t="s">
        <v>178</v>
      </c>
      <c r="H10" t="s">
        <v>643</v>
      </c>
      <c r="I10" t="s">
        <v>647</v>
      </c>
      <c r="J10" t="s">
        <v>659</v>
      </c>
      <c r="K10" t="s">
        <v>668</v>
      </c>
      <c r="M10" t="s">
        <v>679</v>
      </c>
      <c r="N10" t="s">
        <v>213</v>
      </c>
      <c r="P10" t="s">
        <v>3318</v>
      </c>
      <c r="R10" t="s">
        <v>214</v>
      </c>
      <c r="S10" t="s">
        <v>720</v>
      </c>
      <c r="T10" t="s">
        <v>729</v>
      </c>
      <c r="U10" t="s">
        <v>742</v>
      </c>
      <c r="V10" t="s">
        <v>747</v>
      </c>
      <c r="X10" t="s">
        <v>2558</v>
      </c>
      <c r="Y10" t="s">
        <v>2559</v>
      </c>
      <c r="Z10" t="s">
        <v>2560</v>
      </c>
      <c r="AA10" t="s">
        <v>2561</v>
      </c>
      <c r="AB10" t="s">
        <v>2562</v>
      </c>
      <c r="AC10" t="s">
        <v>2563</v>
      </c>
      <c r="AE10" t="s">
        <v>2564</v>
      </c>
      <c r="AG10" t="s">
        <v>2565</v>
      </c>
      <c r="AH10" t="s">
        <v>2566</v>
      </c>
      <c r="AI10" t="s">
        <v>2567</v>
      </c>
      <c r="AJ10" t="s">
        <v>2568</v>
      </c>
      <c r="AK10" t="s">
        <v>2569</v>
      </c>
      <c r="AN10" t="s">
        <v>2570</v>
      </c>
      <c r="AO10" t="s">
        <v>2571</v>
      </c>
      <c r="AP10" t="s">
        <v>2572</v>
      </c>
      <c r="AQ10" t="s">
        <v>2573</v>
      </c>
      <c r="AR10" t="s">
        <v>2574</v>
      </c>
      <c r="AU10" t="s">
        <v>2575</v>
      </c>
      <c r="AV10" t="s">
        <v>2576</v>
      </c>
      <c r="AW10" t="s">
        <v>2577</v>
      </c>
      <c r="AX10" t="s">
        <v>3299</v>
      </c>
      <c r="AY10" t="s">
        <v>3309</v>
      </c>
      <c r="AZ10" t="s">
        <v>2578</v>
      </c>
      <c r="BA10" t="s">
        <v>2579</v>
      </c>
      <c r="BB10" t="s">
        <v>2580</v>
      </c>
      <c r="BC10" t="s">
        <v>2581</v>
      </c>
      <c r="BD10" t="s">
        <v>2582</v>
      </c>
      <c r="BE10" t="s">
        <v>2583</v>
      </c>
      <c r="BF10" t="s">
        <v>2584</v>
      </c>
      <c r="BG10" t="s">
        <v>2585</v>
      </c>
      <c r="BI10" t="s">
        <v>2586</v>
      </c>
      <c r="BJ10" t="s">
        <v>2587</v>
      </c>
      <c r="BK10" t="s">
        <v>2588</v>
      </c>
      <c r="BL10" t="s">
        <v>2589</v>
      </c>
      <c r="BN10" t="s">
        <v>2590</v>
      </c>
      <c r="BO10" t="s">
        <v>2591</v>
      </c>
      <c r="BQ10" t="s">
        <v>2592</v>
      </c>
      <c r="BR10" t="s">
        <v>2593</v>
      </c>
      <c r="BS10" t="s">
        <v>2594</v>
      </c>
      <c r="BT10" t="s">
        <v>2595</v>
      </c>
      <c r="BU10" t="s">
        <v>2596</v>
      </c>
      <c r="BV10" t="s">
        <v>2597</v>
      </c>
      <c r="BW10" t="s">
        <v>2598</v>
      </c>
      <c r="BX10" t="s">
        <v>2599</v>
      </c>
      <c r="BY10" s="130" t="s">
        <v>2600</v>
      </c>
      <c r="BZ10" t="s">
        <v>2601</v>
      </c>
      <c r="CA10" t="s">
        <v>2602</v>
      </c>
      <c r="CB10" t="s">
        <v>2603</v>
      </c>
      <c r="CC10" t="s">
        <v>2604</v>
      </c>
      <c r="CD10" t="s">
        <v>2605</v>
      </c>
      <c r="CF10" t="s">
        <v>2606</v>
      </c>
      <c r="CG10" t="s">
        <v>2607</v>
      </c>
      <c r="CH10" t="s">
        <v>2608</v>
      </c>
      <c r="CI10" t="s">
        <v>2609</v>
      </c>
      <c r="CJ10" t="s">
        <v>2610</v>
      </c>
      <c r="CK10" t="s">
        <v>2611</v>
      </c>
      <c r="CL10" t="s">
        <v>2612</v>
      </c>
      <c r="CM10" t="s">
        <v>2613</v>
      </c>
      <c r="CN10" t="s">
        <v>2614</v>
      </c>
      <c r="CO10" t="s">
        <v>2615</v>
      </c>
      <c r="CQ10" t="s">
        <v>2616</v>
      </c>
      <c r="CR10" t="s">
        <v>2617</v>
      </c>
      <c r="CS10" t="s">
        <v>2618</v>
      </c>
      <c r="CU10" t="s">
        <v>2619</v>
      </c>
      <c r="CV10" t="s">
        <v>2620</v>
      </c>
      <c r="CW10" t="s">
        <v>2621</v>
      </c>
      <c r="CY10" t="s">
        <v>2622</v>
      </c>
      <c r="CZ10" t="s">
        <v>2623</v>
      </c>
      <c r="DA10" t="s">
        <v>2624</v>
      </c>
      <c r="DB10" t="s">
        <v>2625</v>
      </c>
      <c r="DD10" t="s">
        <v>2626</v>
      </c>
      <c r="DE10" t="s">
        <v>2627</v>
      </c>
      <c r="DG10" t="s">
        <v>2628</v>
      </c>
      <c r="DH10" t="s">
        <v>2629</v>
      </c>
      <c r="DJ10" t="s">
        <v>2630</v>
      </c>
      <c r="DK10" t="s">
        <v>2631</v>
      </c>
      <c r="DM10" t="s">
        <v>2632</v>
      </c>
      <c r="DN10" t="s">
        <v>2633</v>
      </c>
      <c r="DO10" t="s">
        <v>2634</v>
      </c>
      <c r="DP10" t="s">
        <v>2635</v>
      </c>
      <c r="DQ10" t="s">
        <v>2636</v>
      </c>
      <c r="DR10" t="s">
        <v>2637</v>
      </c>
      <c r="DS10" t="s">
        <v>2638</v>
      </c>
      <c r="DT10" t="s">
        <v>2639</v>
      </c>
      <c r="DU10" t="s">
        <v>2640</v>
      </c>
      <c r="DV10" t="s">
        <v>2641</v>
      </c>
      <c r="DW10" t="s">
        <v>2642</v>
      </c>
      <c r="DZ10" t="s">
        <v>2643</v>
      </c>
      <c r="EA10" t="s">
        <v>2644</v>
      </c>
      <c r="EB10" t="s">
        <v>2645</v>
      </c>
      <c r="EC10" t="s">
        <v>2646</v>
      </c>
      <c r="EE10" t="s">
        <v>2647</v>
      </c>
      <c r="EF10" t="s">
        <v>2648</v>
      </c>
      <c r="EG10" t="s">
        <v>2649</v>
      </c>
      <c r="EH10" t="s">
        <v>2650</v>
      </c>
      <c r="EI10" t="s">
        <v>2651</v>
      </c>
      <c r="EJ10" t="s">
        <v>2652</v>
      </c>
      <c r="EK10" t="s">
        <v>2653</v>
      </c>
      <c r="EL10" t="s">
        <v>2654</v>
      </c>
      <c r="EN10" t="s">
        <v>2655</v>
      </c>
      <c r="EO10" t="s">
        <v>2656</v>
      </c>
      <c r="EP10" t="s">
        <v>2657</v>
      </c>
      <c r="EQ10" t="s">
        <v>2658</v>
      </c>
      <c r="ER10" t="s">
        <v>2659</v>
      </c>
      <c r="ES10" t="s">
        <v>2660</v>
      </c>
      <c r="EU10" t="s">
        <v>2661</v>
      </c>
      <c r="EV10" t="s">
        <v>2662</v>
      </c>
      <c r="EW10" t="s">
        <v>2663</v>
      </c>
      <c r="EX10" t="s">
        <v>2664</v>
      </c>
      <c r="EY10" t="s">
        <v>2665</v>
      </c>
      <c r="EZ10" t="s">
        <v>2666</v>
      </c>
      <c r="FA10" t="s">
        <v>2667</v>
      </c>
      <c r="FB10" t="s">
        <v>2668</v>
      </c>
      <c r="FD10" t="s">
        <v>2669</v>
      </c>
      <c r="FE10" t="s">
        <v>2670</v>
      </c>
      <c r="FF10" t="s">
        <v>2671</v>
      </c>
      <c r="FG10" t="s">
        <v>2672</v>
      </c>
      <c r="FJ10" t="s">
        <v>2673</v>
      </c>
      <c r="FL10" t="s">
        <v>2674</v>
      </c>
      <c r="FM10" t="s">
        <v>2675</v>
      </c>
      <c r="FO10" t="s">
        <v>2676</v>
      </c>
      <c r="FQ10" t="s">
        <v>2677</v>
      </c>
      <c r="FR10" t="s">
        <v>2678</v>
      </c>
      <c r="FS10" t="s">
        <v>2679</v>
      </c>
      <c r="FT10" t="s">
        <v>2680</v>
      </c>
      <c r="FU10" t="s">
        <v>2681</v>
      </c>
      <c r="FW10" t="s">
        <v>2681</v>
      </c>
      <c r="FX10" t="s">
        <v>2682</v>
      </c>
      <c r="FY10" s="133" t="s">
        <v>2683</v>
      </c>
      <c r="FZ10" s="133" t="s">
        <v>2684</v>
      </c>
      <c r="GC10" t="s">
        <v>2685</v>
      </c>
      <c r="GE10" t="s">
        <v>2686</v>
      </c>
      <c r="GG10" t="s">
        <v>2687</v>
      </c>
      <c r="GH10" t="s">
        <v>2688</v>
      </c>
      <c r="GI10" t="s">
        <v>2689</v>
      </c>
      <c r="GK10" t="s">
        <v>2690</v>
      </c>
      <c r="GL10" t="s">
        <v>2691</v>
      </c>
      <c r="GN10" t="s">
        <v>2692</v>
      </c>
      <c r="GO10" t="s">
        <v>2693</v>
      </c>
      <c r="GP10" t="s">
        <v>2694</v>
      </c>
      <c r="GQ10" t="s">
        <v>2695</v>
      </c>
      <c r="GR10" t="s">
        <v>2696</v>
      </c>
      <c r="GS10" t="s">
        <v>2697</v>
      </c>
      <c r="GT10" t="s">
        <v>2698</v>
      </c>
      <c r="GU10" t="s">
        <v>2699</v>
      </c>
      <c r="GV10" t="s">
        <v>2700</v>
      </c>
      <c r="GW10" t="s">
        <v>2701</v>
      </c>
      <c r="GX10" t="s">
        <v>2702</v>
      </c>
      <c r="GY10" t="s">
        <v>2703</v>
      </c>
      <c r="GZ10" t="s">
        <v>2704</v>
      </c>
      <c r="HA10" t="s">
        <v>2705</v>
      </c>
      <c r="HD10" t="s">
        <v>2706</v>
      </c>
      <c r="HH10" t="s">
        <v>2707</v>
      </c>
      <c r="HI10" t="s">
        <v>2708</v>
      </c>
      <c r="HJ10" t="s">
        <v>2709</v>
      </c>
      <c r="HL10" t="s">
        <v>2710</v>
      </c>
      <c r="HM10" t="s">
        <v>2711</v>
      </c>
      <c r="HN10" t="s">
        <v>2712</v>
      </c>
      <c r="HO10" t="s">
        <v>2713</v>
      </c>
      <c r="HP10" t="s">
        <v>2714</v>
      </c>
      <c r="HQ10" t="s">
        <v>2715</v>
      </c>
      <c r="HR10" t="s">
        <v>2716</v>
      </c>
      <c r="HT10" t="s">
        <v>2717</v>
      </c>
      <c r="HU10" t="s">
        <v>2718</v>
      </c>
      <c r="HV10" t="s">
        <v>2719</v>
      </c>
      <c r="HW10" t="s">
        <v>2720</v>
      </c>
      <c r="HX10" t="s">
        <v>2721</v>
      </c>
      <c r="HY10" t="s">
        <v>2722</v>
      </c>
      <c r="IA10" t="s">
        <v>2723</v>
      </c>
      <c r="IB10" t="s">
        <v>2724</v>
      </c>
      <c r="IC10" t="s">
        <v>2725</v>
      </c>
      <c r="ID10" t="s">
        <v>2726</v>
      </c>
      <c r="IE10" t="s">
        <v>2727</v>
      </c>
      <c r="IF10" s="130" t="s">
        <v>2728</v>
      </c>
      <c r="IG10" t="s">
        <v>2729</v>
      </c>
      <c r="IH10" t="s">
        <v>2730</v>
      </c>
      <c r="II10" t="s">
        <v>2731</v>
      </c>
      <c r="IJ10" t="s">
        <v>2732</v>
      </c>
      <c r="IK10" t="s">
        <v>2733</v>
      </c>
      <c r="IL10" t="s">
        <v>2734</v>
      </c>
      <c r="IM10" t="s">
        <v>2735</v>
      </c>
      <c r="IN10" t="s">
        <v>2736</v>
      </c>
      <c r="IO10" t="s">
        <v>2737</v>
      </c>
      <c r="IP10" t="s">
        <v>2738</v>
      </c>
      <c r="IQ10" t="s">
        <v>2739</v>
      </c>
      <c r="IR10" t="s">
        <v>2740</v>
      </c>
      <c r="IS10" t="s">
        <v>2741</v>
      </c>
      <c r="IU10" t="s">
        <v>2742</v>
      </c>
      <c r="IV10" t="s">
        <v>2743</v>
      </c>
      <c r="IW10" t="s">
        <v>2744</v>
      </c>
      <c r="IX10" t="s">
        <v>2745</v>
      </c>
    </row>
    <row r="11" spans="1:258" x14ac:dyDescent="0.3">
      <c r="A11" t="s">
        <v>248</v>
      </c>
      <c r="C11" t="s">
        <v>613</v>
      </c>
      <c r="D11" t="s">
        <v>208</v>
      </c>
      <c r="E11" t="s">
        <v>629</v>
      </c>
      <c r="G11" t="s">
        <v>636</v>
      </c>
      <c r="H11" t="s">
        <v>216</v>
      </c>
      <c r="I11" t="s">
        <v>648</v>
      </c>
      <c r="J11" t="s">
        <v>660</v>
      </c>
      <c r="K11" t="s">
        <v>3203</v>
      </c>
      <c r="M11" t="s">
        <v>680</v>
      </c>
      <c r="N11" t="s">
        <v>686</v>
      </c>
      <c r="R11" t="s">
        <v>217</v>
      </c>
      <c r="S11" s="134" t="s">
        <v>721</v>
      </c>
      <c r="T11" t="s">
        <v>730</v>
      </c>
      <c r="U11" s="134" t="s">
        <v>743</v>
      </c>
      <c r="V11" s="134" t="s">
        <v>749</v>
      </c>
      <c r="X11" t="s">
        <v>2746</v>
      </c>
      <c r="Y11" t="s">
        <v>2747</v>
      </c>
      <c r="Z11" t="s">
        <v>2748</v>
      </c>
      <c r="AA11" t="s">
        <v>2749</v>
      </c>
      <c r="AB11" t="s">
        <v>2750</v>
      </c>
      <c r="AC11" t="s">
        <v>2751</v>
      </c>
      <c r="AE11" t="s">
        <v>2752</v>
      </c>
      <c r="AG11" t="s">
        <v>2753</v>
      </c>
      <c r="AH11" t="s">
        <v>2754</v>
      </c>
      <c r="AI11" t="s">
        <v>2755</v>
      </c>
      <c r="AJ11" t="s">
        <v>2756</v>
      </c>
      <c r="AK11" t="s">
        <v>2757</v>
      </c>
      <c r="AN11" t="s">
        <v>2758</v>
      </c>
      <c r="AO11" t="s">
        <v>2759</v>
      </c>
      <c r="AP11" t="s">
        <v>2760</v>
      </c>
      <c r="AQ11" t="s">
        <v>2761</v>
      </c>
      <c r="AR11" t="s">
        <v>2762</v>
      </c>
      <c r="AU11" t="s">
        <v>2763</v>
      </c>
      <c r="AV11" t="s">
        <v>2764</v>
      </c>
      <c r="AW11" t="s">
        <v>2765</v>
      </c>
      <c r="AY11" t="s">
        <v>3310</v>
      </c>
      <c r="AZ11" t="s">
        <v>2766</v>
      </c>
      <c r="BB11" t="s">
        <v>2767</v>
      </c>
      <c r="BD11" t="s">
        <v>2768</v>
      </c>
      <c r="BE11" t="s">
        <v>2769</v>
      </c>
      <c r="BF11" t="s">
        <v>2770</v>
      </c>
      <c r="BI11" t="s">
        <v>2771</v>
      </c>
      <c r="BJ11" t="s">
        <v>2772</v>
      </c>
      <c r="BK11" t="s">
        <v>2773</v>
      </c>
      <c r="BL11" t="s">
        <v>2774</v>
      </c>
      <c r="BN11" t="s">
        <v>2775</v>
      </c>
      <c r="BO11" t="s">
        <v>2776</v>
      </c>
      <c r="BR11" t="s">
        <v>2777</v>
      </c>
      <c r="BS11" t="s">
        <v>2778</v>
      </c>
      <c r="BT11" t="s">
        <v>2779</v>
      </c>
      <c r="BU11" t="s">
        <v>2780</v>
      </c>
      <c r="BV11" t="s">
        <v>2781</v>
      </c>
      <c r="BW11" t="s">
        <v>2782</v>
      </c>
      <c r="BX11" t="s">
        <v>2783</v>
      </c>
      <c r="BY11" s="130" t="s">
        <v>2784</v>
      </c>
      <c r="CA11" t="s">
        <v>2785</v>
      </c>
      <c r="CC11" t="s">
        <v>2786</v>
      </c>
      <c r="CG11" t="s">
        <v>2787</v>
      </c>
      <c r="CH11" t="s">
        <v>2788</v>
      </c>
      <c r="CI11" t="s">
        <v>2789</v>
      </c>
      <c r="CJ11" t="s">
        <v>2790</v>
      </c>
      <c r="CK11" t="s">
        <v>2791</v>
      </c>
      <c r="CL11" t="s">
        <v>2792</v>
      </c>
      <c r="CM11" t="s">
        <v>2793</v>
      </c>
      <c r="CN11" t="s">
        <v>2794</v>
      </c>
      <c r="CQ11" t="s">
        <v>2795</v>
      </c>
      <c r="CV11" t="s">
        <v>2796</v>
      </c>
      <c r="CW11" t="s">
        <v>2797</v>
      </c>
      <c r="CY11" t="s">
        <v>2798</v>
      </c>
      <c r="CZ11" t="s">
        <v>2799</v>
      </c>
      <c r="DA11" t="s">
        <v>2800</v>
      </c>
      <c r="DB11" t="s">
        <v>2801</v>
      </c>
      <c r="DD11" t="s">
        <v>2802</v>
      </c>
      <c r="DE11" t="s">
        <v>2803</v>
      </c>
      <c r="DG11" t="s">
        <v>2804</v>
      </c>
      <c r="DH11" t="s">
        <v>2805</v>
      </c>
      <c r="DK11" t="s">
        <v>2806</v>
      </c>
      <c r="DM11" t="s">
        <v>2807</v>
      </c>
      <c r="DN11" t="s">
        <v>2808</v>
      </c>
      <c r="DP11" t="s">
        <v>2809</v>
      </c>
      <c r="DQ11" t="s">
        <v>2810</v>
      </c>
      <c r="DR11" t="s">
        <v>2811</v>
      </c>
      <c r="DS11" t="s">
        <v>2812</v>
      </c>
      <c r="DT11" t="s">
        <v>2813</v>
      </c>
      <c r="DU11" t="s">
        <v>2814</v>
      </c>
      <c r="DV11" t="s">
        <v>2815</v>
      </c>
      <c r="DW11" t="s">
        <v>2816</v>
      </c>
      <c r="DZ11" t="s">
        <v>2817</v>
      </c>
      <c r="EA11" t="s">
        <v>2818</v>
      </c>
      <c r="EB11" t="s">
        <v>2819</v>
      </c>
      <c r="EC11" t="s">
        <v>2820</v>
      </c>
      <c r="EH11" t="s">
        <v>2821</v>
      </c>
      <c r="EI11" t="s">
        <v>2822</v>
      </c>
      <c r="EJ11" t="s">
        <v>2823</v>
      </c>
      <c r="EK11" t="s">
        <v>2824</v>
      </c>
      <c r="EL11" t="s">
        <v>2825</v>
      </c>
      <c r="EN11" t="s">
        <v>2826</v>
      </c>
      <c r="EO11" t="s">
        <v>2827</v>
      </c>
      <c r="EP11" t="s">
        <v>2828</v>
      </c>
      <c r="EQ11" t="s">
        <v>2829</v>
      </c>
      <c r="ER11" t="s">
        <v>2830</v>
      </c>
      <c r="ES11" t="s">
        <v>2831</v>
      </c>
      <c r="EU11" t="s">
        <v>2832</v>
      </c>
      <c r="EV11" t="s">
        <v>2833</v>
      </c>
      <c r="EW11" t="s">
        <v>2834</v>
      </c>
      <c r="EX11" t="s">
        <v>2835</v>
      </c>
      <c r="EY11" t="s">
        <v>2836</v>
      </c>
      <c r="EZ11" t="s">
        <v>2837</v>
      </c>
      <c r="FA11" t="s">
        <v>2838</v>
      </c>
      <c r="FB11" t="s">
        <v>2839</v>
      </c>
      <c r="FD11" t="s">
        <v>2840</v>
      </c>
      <c r="FE11" t="s">
        <v>2841</v>
      </c>
      <c r="FF11" t="s">
        <v>2842</v>
      </c>
      <c r="FG11" t="s">
        <v>2843</v>
      </c>
      <c r="FJ11" t="s">
        <v>2844</v>
      </c>
      <c r="FL11" t="s">
        <v>2845</v>
      </c>
      <c r="FM11" t="s">
        <v>2846</v>
      </c>
      <c r="FO11" t="s">
        <v>2847</v>
      </c>
      <c r="FQ11" t="s">
        <v>2848</v>
      </c>
      <c r="FR11" t="s">
        <v>2849</v>
      </c>
      <c r="FS11" t="s">
        <v>2850</v>
      </c>
      <c r="FT11" t="s">
        <v>2851</v>
      </c>
      <c r="FU11" t="s">
        <v>2852</v>
      </c>
      <c r="FW11" t="s">
        <v>2852</v>
      </c>
      <c r="FX11" t="s">
        <v>2853</v>
      </c>
      <c r="FY11" s="133" t="s">
        <v>2854</v>
      </c>
      <c r="FZ11" s="133" t="s">
        <v>2855</v>
      </c>
      <c r="GC11" t="s">
        <v>2856</v>
      </c>
      <c r="GE11" t="s">
        <v>2857</v>
      </c>
      <c r="GG11" t="s">
        <v>2858</v>
      </c>
      <c r="GH11" t="s">
        <v>2859</v>
      </c>
      <c r="GI11" t="s">
        <v>2860</v>
      </c>
      <c r="GK11" t="s">
        <v>2861</v>
      </c>
      <c r="GL11" t="s">
        <v>2862</v>
      </c>
      <c r="GN11" t="s">
        <v>2863</v>
      </c>
      <c r="GO11" t="s">
        <v>2864</v>
      </c>
      <c r="GP11" t="s">
        <v>2865</v>
      </c>
      <c r="GR11" t="s">
        <v>2866</v>
      </c>
      <c r="GS11" t="s">
        <v>2867</v>
      </c>
      <c r="GT11" t="s">
        <v>2868</v>
      </c>
      <c r="GV11" t="s">
        <v>2869</v>
      </c>
      <c r="GW11" t="s">
        <v>2870</v>
      </c>
      <c r="GX11" t="s">
        <v>2871</v>
      </c>
      <c r="GY11" t="s">
        <v>2872</v>
      </c>
      <c r="GZ11" t="s">
        <v>2873</v>
      </c>
      <c r="HA11" t="s">
        <v>2874</v>
      </c>
      <c r="HD11" t="s">
        <v>2875</v>
      </c>
      <c r="HH11" t="s">
        <v>2876</v>
      </c>
      <c r="HI11" t="s">
        <v>2877</v>
      </c>
      <c r="HJ11" t="s">
        <v>2878</v>
      </c>
      <c r="HL11" t="s">
        <v>2879</v>
      </c>
      <c r="HM11" t="s">
        <v>2880</v>
      </c>
      <c r="HN11" t="s">
        <v>2881</v>
      </c>
      <c r="HO11" t="s">
        <v>2882</v>
      </c>
      <c r="HP11" t="s">
        <v>2883</v>
      </c>
      <c r="HQ11" t="s">
        <v>2884</v>
      </c>
      <c r="HR11" t="s">
        <v>2885</v>
      </c>
      <c r="HT11" t="s">
        <v>2886</v>
      </c>
      <c r="HU11" t="s">
        <v>2887</v>
      </c>
      <c r="HW11" t="s">
        <v>2888</v>
      </c>
      <c r="HX11" t="s">
        <v>2889</v>
      </c>
      <c r="HY11" t="s">
        <v>2890</v>
      </c>
      <c r="IA11" t="s">
        <v>2891</v>
      </c>
      <c r="IB11" t="s">
        <v>2892</v>
      </c>
      <c r="IC11" t="s">
        <v>2893</v>
      </c>
      <c r="ID11" t="s">
        <v>2894</v>
      </c>
      <c r="IE11" s="130" t="s">
        <v>2895</v>
      </c>
      <c r="IF11" s="130" t="s">
        <v>2896</v>
      </c>
      <c r="IG11" t="s">
        <v>2897</v>
      </c>
      <c r="IH11" t="s">
        <v>2898</v>
      </c>
      <c r="II11" t="s">
        <v>2899</v>
      </c>
      <c r="IJ11" t="s">
        <v>2900</v>
      </c>
      <c r="IL11" t="s">
        <v>2901</v>
      </c>
      <c r="IM11" t="s">
        <v>2902</v>
      </c>
      <c r="IN11" t="s">
        <v>2903</v>
      </c>
      <c r="IO11" t="s">
        <v>2904</v>
      </c>
      <c r="IP11" t="s">
        <v>2905</v>
      </c>
      <c r="IQ11" t="s">
        <v>2906</v>
      </c>
      <c r="IR11" t="s">
        <v>2907</v>
      </c>
      <c r="IS11" t="s">
        <v>2908</v>
      </c>
      <c r="IU11" t="s">
        <v>2909</v>
      </c>
      <c r="IV11" t="s">
        <v>2910</v>
      </c>
      <c r="IW11" t="s">
        <v>2911</v>
      </c>
      <c r="IX11" t="s">
        <v>2912</v>
      </c>
    </row>
    <row r="12" spans="1:258" x14ac:dyDescent="0.3">
      <c r="A12" t="s">
        <v>244</v>
      </c>
      <c r="C12" t="s">
        <v>218</v>
      </c>
      <c r="E12" t="s">
        <v>3202</v>
      </c>
      <c r="G12" t="s">
        <v>635</v>
      </c>
      <c r="H12" t="s">
        <v>220</v>
      </c>
      <c r="I12" t="s">
        <v>649</v>
      </c>
      <c r="K12" t="s">
        <v>3204</v>
      </c>
      <c r="N12" t="s">
        <v>221</v>
      </c>
      <c r="R12" t="s">
        <v>711</v>
      </c>
      <c r="T12" t="s">
        <v>731</v>
      </c>
      <c r="U12" t="s">
        <v>222</v>
      </c>
      <c r="X12" t="s">
        <v>2913</v>
      </c>
      <c r="Y12" t="s">
        <v>2914</v>
      </c>
      <c r="Z12" t="s">
        <v>2915</v>
      </c>
      <c r="AA12" t="s">
        <v>2916</v>
      </c>
      <c r="AB12" t="s">
        <v>2917</v>
      </c>
      <c r="AC12" t="s">
        <v>2918</v>
      </c>
      <c r="AG12" t="s">
        <v>2919</v>
      </c>
      <c r="AI12" t="s">
        <v>2920</v>
      </c>
      <c r="AJ12" t="s">
        <v>2921</v>
      </c>
      <c r="AK12" t="s">
        <v>2922</v>
      </c>
      <c r="AO12" t="s">
        <v>2923</v>
      </c>
      <c r="AP12" t="s">
        <v>2924</v>
      </c>
      <c r="AQ12" t="s">
        <v>2925</v>
      </c>
      <c r="AR12" t="s">
        <v>2926</v>
      </c>
      <c r="AU12" t="s">
        <v>2927</v>
      </c>
      <c r="AV12" t="s">
        <v>2928</v>
      </c>
      <c r="AW12" t="s">
        <v>2929</v>
      </c>
      <c r="AZ12" t="s">
        <v>2930</v>
      </c>
      <c r="BB12" t="s">
        <v>2931</v>
      </c>
      <c r="BF12" t="s">
        <v>2932</v>
      </c>
      <c r="BI12" t="s">
        <v>2933</v>
      </c>
      <c r="BJ12" t="s">
        <v>2934</v>
      </c>
      <c r="BK12" t="s">
        <v>2935</v>
      </c>
      <c r="BL12" t="s">
        <v>2936</v>
      </c>
      <c r="BN12" t="s">
        <v>2937</v>
      </c>
      <c r="BO12" t="s">
        <v>2938</v>
      </c>
      <c r="BR12" t="s">
        <v>2939</v>
      </c>
      <c r="BU12" t="s">
        <v>2940</v>
      </c>
      <c r="BV12" t="s">
        <v>2941</v>
      </c>
      <c r="BW12" t="s">
        <v>2942</v>
      </c>
      <c r="BX12" t="s">
        <v>2943</v>
      </c>
      <c r="BY12" s="130" t="s">
        <v>2944</v>
      </c>
      <c r="CA12" t="s">
        <v>2945</v>
      </c>
      <c r="CG12" t="s">
        <v>2946</v>
      </c>
      <c r="CI12" t="s">
        <v>2947</v>
      </c>
      <c r="CJ12" t="s">
        <v>2948</v>
      </c>
      <c r="CK12" t="s">
        <v>2949</v>
      </c>
      <c r="CN12" t="s">
        <v>2950</v>
      </c>
      <c r="CQ12" t="s">
        <v>2951</v>
      </c>
      <c r="CV12" t="s">
        <v>2952</v>
      </c>
      <c r="CW12" t="s">
        <v>2953</v>
      </c>
      <c r="CZ12" t="s">
        <v>2954</v>
      </c>
      <c r="DA12" t="s">
        <v>2955</v>
      </c>
      <c r="DD12" t="s">
        <v>2956</v>
      </c>
      <c r="DE12" t="s">
        <v>2957</v>
      </c>
      <c r="DK12" t="s">
        <v>2958</v>
      </c>
      <c r="DM12" t="s">
        <v>2959</v>
      </c>
      <c r="DN12" t="s">
        <v>2960</v>
      </c>
      <c r="DP12" t="s">
        <v>2961</v>
      </c>
      <c r="DR12" t="s">
        <v>2962</v>
      </c>
      <c r="DS12" t="s">
        <v>2963</v>
      </c>
      <c r="DT12" t="s">
        <v>2964</v>
      </c>
      <c r="DU12" t="s">
        <v>2965</v>
      </c>
      <c r="DV12" t="s">
        <v>2966</v>
      </c>
      <c r="DZ12" t="s">
        <v>2967</v>
      </c>
      <c r="EA12" t="s">
        <v>2968</v>
      </c>
      <c r="EB12" t="s">
        <v>2969</v>
      </c>
      <c r="EC12" t="s">
        <v>2970</v>
      </c>
      <c r="EI12" t="s">
        <v>2971</v>
      </c>
      <c r="EK12" t="s">
        <v>2972</v>
      </c>
      <c r="EO12" t="s">
        <v>2973</v>
      </c>
      <c r="EP12" t="s">
        <v>2974</v>
      </c>
      <c r="ER12" t="s">
        <v>2975</v>
      </c>
      <c r="ES12" t="s">
        <v>2976</v>
      </c>
      <c r="EU12" t="s">
        <v>2977</v>
      </c>
      <c r="EV12" t="s">
        <v>2978</v>
      </c>
      <c r="EW12" t="s">
        <v>2979</v>
      </c>
      <c r="EX12" t="s">
        <v>2980</v>
      </c>
      <c r="EY12" t="s">
        <v>2981</v>
      </c>
      <c r="EZ12" t="s">
        <v>2982</v>
      </c>
      <c r="FA12" t="s">
        <v>2983</v>
      </c>
      <c r="FB12" t="s">
        <v>2984</v>
      </c>
      <c r="FD12" t="s">
        <v>2985</v>
      </c>
      <c r="FE12" t="s">
        <v>2986</v>
      </c>
      <c r="FG12" t="s">
        <v>2987</v>
      </c>
      <c r="FJ12" t="s">
        <v>2988</v>
      </c>
      <c r="FL12" t="s">
        <v>2989</v>
      </c>
      <c r="FM12" t="s">
        <v>2990</v>
      </c>
      <c r="FR12" t="s">
        <v>2991</v>
      </c>
      <c r="FS12" t="s">
        <v>2992</v>
      </c>
      <c r="FT12" t="s">
        <v>2993</v>
      </c>
      <c r="FU12" t="s">
        <v>2994</v>
      </c>
      <c r="FW12" t="s">
        <v>2994</v>
      </c>
      <c r="FY12" s="135" t="s">
        <v>2995</v>
      </c>
      <c r="FZ12" s="135" t="s">
        <v>2996</v>
      </c>
      <c r="GC12" t="s">
        <v>2997</v>
      </c>
      <c r="GG12" t="s">
        <v>2998</v>
      </c>
      <c r="GI12" t="s">
        <v>2999</v>
      </c>
      <c r="GK12" t="s">
        <v>3000</v>
      </c>
      <c r="GL12" t="s">
        <v>3001</v>
      </c>
      <c r="GN12" t="s">
        <v>3002</v>
      </c>
      <c r="GO12" t="s">
        <v>3003</v>
      </c>
      <c r="GP12" t="s">
        <v>3004</v>
      </c>
      <c r="GR12" t="s">
        <v>3005</v>
      </c>
      <c r="GS12" t="s">
        <v>3006</v>
      </c>
      <c r="GW12" t="s">
        <v>3007</v>
      </c>
      <c r="GX12" t="s">
        <v>3008</v>
      </c>
      <c r="GY12" t="s">
        <v>3009</v>
      </c>
      <c r="GZ12" t="s">
        <v>3010</v>
      </c>
      <c r="HA12" t="s">
        <v>3011</v>
      </c>
      <c r="HD12" t="s">
        <v>3012</v>
      </c>
      <c r="HH12" t="s">
        <v>3013</v>
      </c>
      <c r="HJ12" t="s">
        <v>3014</v>
      </c>
      <c r="HL12" t="s">
        <v>3015</v>
      </c>
      <c r="HM12" t="s">
        <v>3016</v>
      </c>
      <c r="HN12" t="s">
        <v>3017</v>
      </c>
      <c r="HO12" t="s">
        <v>3018</v>
      </c>
      <c r="HQ12" t="s">
        <v>3019</v>
      </c>
      <c r="HR12" t="s">
        <v>3020</v>
      </c>
      <c r="HT12" t="s">
        <v>3021</v>
      </c>
      <c r="HU12" t="s">
        <v>3022</v>
      </c>
      <c r="HW12" t="s">
        <v>3023</v>
      </c>
      <c r="HX12" t="s">
        <v>3024</v>
      </c>
      <c r="HY12" t="s">
        <v>3025</v>
      </c>
      <c r="ID12" t="s">
        <v>3026</v>
      </c>
      <c r="IF12" s="130" t="s">
        <v>3027</v>
      </c>
      <c r="IG12" t="s">
        <v>3028</v>
      </c>
      <c r="IH12" t="s">
        <v>3029</v>
      </c>
      <c r="II12" t="s">
        <v>3030</v>
      </c>
      <c r="IJ12" t="s">
        <v>3031</v>
      </c>
      <c r="IM12" t="s">
        <v>3032</v>
      </c>
      <c r="IN12" t="s">
        <v>3033</v>
      </c>
      <c r="IO12" t="s">
        <v>3034</v>
      </c>
      <c r="IQ12" t="s">
        <v>3035</v>
      </c>
      <c r="IR12" t="s">
        <v>3036</v>
      </c>
      <c r="IS12" t="s">
        <v>3037</v>
      </c>
      <c r="IU12" t="s">
        <v>3038</v>
      </c>
      <c r="IW12" t="s">
        <v>3039</v>
      </c>
      <c r="IX12" t="s">
        <v>3040</v>
      </c>
    </row>
    <row r="13" spans="1:258" x14ac:dyDescent="0.3">
      <c r="A13" t="s">
        <v>236</v>
      </c>
      <c r="C13" t="s">
        <v>614</v>
      </c>
      <c r="E13" t="s">
        <v>630</v>
      </c>
      <c r="G13" t="s">
        <v>203</v>
      </c>
      <c r="H13" t="s">
        <v>644</v>
      </c>
      <c r="I13" s="134" t="s">
        <v>650</v>
      </c>
      <c r="K13" t="s">
        <v>223</v>
      </c>
      <c r="N13" t="s">
        <v>687</v>
      </c>
      <c r="R13" t="s">
        <v>224</v>
      </c>
      <c r="T13" t="s">
        <v>732</v>
      </c>
      <c r="Y13" t="s">
        <v>3041</v>
      </c>
      <c r="Z13" t="s">
        <v>3042</v>
      </c>
      <c r="AA13" t="s">
        <v>3043</v>
      </c>
      <c r="AB13" t="s">
        <v>3044</v>
      </c>
      <c r="AC13" t="s">
        <v>3045</v>
      </c>
      <c r="AG13" t="s">
        <v>3046</v>
      </c>
      <c r="AJ13" t="s">
        <v>3047</v>
      </c>
      <c r="AO13" t="s">
        <v>3048</v>
      </c>
      <c r="AQ13" t="s">
        <v>3049</v>
      </c>
      <c r="AU13" t="s">
        <v>3050</v>
      </c>
      <c r="AW13" t="s">
        <v>3051</v>
      </c>
      <c r="AZ13" t="s">
        <v>3052</v>
      </c>
      <c r="BN13" t="s">
        <v>3053</v>
      </c>
      <c r="BR13" t="s">
        <v>3054</v>
      </c>
      <c r="BV13" t="s">
        <v>3055</v>
      </c>
      <c r="BX13" t="s">
        <v>3056</v>
      </c>
      <c r="BY13" s="130" t="s">
        <v>3057</v>
      </c>
      <c r="CA13" t="s">
        <v>3058</v>
      </c>
      <c r="CJ13" t="s">
        <v>3059</v>
      </c>
      <c r="CN13" t="s">
        <v>3060</v>
      </c>
      <c r="CQ13" t="s">
        <v>3061</v>
      </c>
      <c r="CV13" t="s">
        <v>3062</v>
      </c>
      <c r="CW13" t="s">
        <v>3063</v>
      </c>
      <c r="CZ13" t="s">
        <v>3064</v>
      </c>
      <c r="DE13" t="s">
        <v>3065</v>
      </c>
      <c r="DK13" t="s">
        <v>3066</v>
      </c>
      <c r="DP13" t="s">
        <v>3067</v>
      </c>
      <c r="DR13" t="s">
        <v>3068</v>
      </c>
      <c r="DS13" t="s">
        <v>3069</v>
      </c>
      <c r="DT13" t="s">
        <v>3070</v>
      </c>
      <c r="DV13" t="s">
        <v>3071</v>
      </c>
      <c r="DZ13" t="s">
        <v>3072</v>
      </c>
      <c r="EA13" t="s">
        <v>3073</v>
      </c>
      <c r="EI13" t="s">
        <v>3074</v>
      </c>
      <c r="EO13" t="s">
        <v>3075</v>
      </c>
      <c r="EP13" t="s">
        <v>3076</v>
      </c>
      <c r="ER13" t="s">
        <v>3077</v>
      </c>
      <c r="ES13" t="s">
        <v>3078</v>
      </c>
      <c r="EU13" t="s">
        <v>3079</v>
      </c>
      <c r="EX13" t="s">
        <v>3080</v>
      </c>
      <c r="EY13" t="s">
        <v>3081</v>
      </c>
      <c r="FB13" t="s">
        <v>3082</v>
      </c>
      <c r="FE13" t="s">
        <v>3083</v>
      </c>
      <c r="FG13" t="s">
        <v>3084</v>
      </c>
      <c r="FJ13" t="s">
        <v>3085</v>
      </c>
      <c r="FL13" t="s">
        <v>3086</v>
      </c>
      <c r="FM13" t="s">
        <v>3087</v>
      </c>
      <c r="FU13" t="s">
        <v>3088</v>
      </c>
      <c r="FW13" t="s">
        <v>3088</v>
      </c>
      <c r="FZ13" t="s">
        <v>3089</v>
      </c>
      <c r="GC13" t="s">
        <v>3090</v>
      </c>
      <c r="GI13" t="s">
        <v>3091</v>
      </c>
      <c r="GK13" t="s">
        <v>3092</v>
      </c>
      <c r="GN13" t="s">
        <v>3093</v>
      </c>
      <c r="GP13" t="s">
        <v>3094</v>
      </c>
      <c r="GR13" t="s">
        <v>3095</v>
      </c>
      <c r="GW13" t="s">
        <v>3096</v>
      </c>
      <c r="GX13" t="s">
        <v>3097</v>
      </c>
      <c r="GY13" t="s">
        <v>3098</v>
      </c>
      <c r="GZ13" t="s">
        <v>3099</v>
      </c>
      <c r="HA13" t="s">
        <v>3100</v>
      </c>
      <c r="HD13" t="s">
        <v>3101</v>
      </c>
      <c r="HJ13" t="s">
        <v>3102</v>
      </c>
      <c r="HL13" t="s">
        <v>3103</v>
      </c>
      <c r="HM13" t="s">
        <v>3104</v>
      </c>
      <c r="HO13" t="s">
        <v>3105</v>
      </c>
      <c r="HR13" t="s">
        <v>3106</v>
      </c>
      <c r="HT13" t="s">
        <v>3107</v>
      </c>
      <c r="HX13" t="s">
        <v>3108</v>
      </c>
      <c r="HY13" t="s">
        <v>3109</v>
      </c>
      <c r="ID13" t="s">
        <v>3110</v>
      </c>
      <c r="IF13" s="130" t="s">
        <v>3111</v>
      </c>
      <c r="II13" t="s">
        <v>3112</v>
      </c>
      <c r="IJ13" t="s">
        <v>3113</v>
      </c>
      <c r="IM13" t="s">
        <v>3114</v>
      </c>
      <c r="IN13" t="s">
        <v>3115</v>
      </c>
      <c r="IO13" t="s">
        <v>3116</v>
      </c>
      <c r="IQ13" t="s">
        <v>3117</v>
      </c>
      <c r="IR13" t="s">
        <v>3118</v>
      </c>
      <c r="IS13" t="s">
        <v>3119</v>
      </c>
      <c r="IW13" t="s">
        <v>3120</v>
      </c>
    </row>
    <row r="14" spans="1:258" x14ac:dyDescent="0.3">
      <c r="A14" t="s">
        <v>237</v>
      </c>
      <c r="C14" t="s">
        <v>615</v>
      </c>
      <c r="E14" t="s">
        <v>631</v>
      </c>
      <c r="H14" t="s">
        <v>225</v>
      </c>
      <c r="I14" t="s">
        <v>651</v>
      </c>
      <c r="N14" t="s">
        <v>688</v>
      </c>
      <c r="R14" t="s">
        <v>716</v>
      </c>
      <c r="T14" t="s">
        <v>226</v>
      </c>
      <c r="AA14" t="s">
        <v>3121</v>
      </c>
      <c r="AG14" t="s">
        <v>1449</v>
      </c>
      <c r="AU14" t="s">
        <v>3122</v>
      </c>
      <c r="AW14" t="s">
        <v>3123</v>
      </c>
      <c r="AZ14" t="s">
        <v>3124</v>
      </c>
      <c r="BN14" t="s">
        <v>3125</v>
      </c>
      <c r="BX14" t="s">
        <v>3126</v>
      </c>
      <c r="BY14" s="130" t="s">
        <v>3127</v>
      </c>
      <c r="CJ14" t="s">
        <v>3128</v>
      </c>
      <c r="CQ14" t="s">
        <v>3129</v>
      </c>
      <c r="DK14" t="s">
        <v>3130</v>
      </c>
      <c r="DR14" t="s">
        <v>3131</v>
      </c>
      <c r="DS14" t="s">
        <v>3132</v>
      </c>
      <c r="EA14" t="s">
        <v>3133</v>
      </c>
      <c r="EP14" t="s">
        <v>3134</v>
      </c>
      <c r="ER14" t="s">
        <v>3135</v>
      </c>
      <c r="ES14" t="s">
        <v>3136</v>
      </c>
      <c r="EX14" t="s">
        <v>3137</v>
      </c>
      <c r="EY14" t="s">
        <v>3138</v>
      </c>
      <c r="FB14" t="s">
        <v>3139</v>
      </c>
      <c r="FG14" t="s">
        <v>3140</v>
      </c>
      <c r="FL14" t="s">
        <v>3141</v>
      </c>
      <c r="FM14" t="s">
        <v>3142</v>
      </c>
      <c r="FW14" t="s">
        <v>3143</v>
      </c>
      <c r="GN14" t="s">
        <v>3144</v>
      </c>
      <c r="GP14" t="s">
        <v>3145</v>
      </c>
      <c r="GR14" t="s">
        <v>3146</v>
      </c>
      <c r="GX14" t="s">
        <v>3147</v>
      </c>
      <c r="HD14" t="s">
        <v>3148</v>
      </c>
      <c r="HO14" t="s">
        <v>3149</v>
      </c>
      <c r="HT14" t="s">
        <v>3150</v>
      </c>
      <c r="HX14" t="s">
        <v>3151</v>
      </c>
      <c r="IF14" s="130" t="s">
        <v>3152</v>
      </c>
      <c r="II14" t="s">
        <v>3153</v>
      </c>
      <c r="IJ14" t="s">
        <v>3154</v>
      </c>
      <c r="IO14" s="128" t="s">
        <v>3155</v>
      </c>
      <c r="IQ14" t="s">
        <v>3156</v>
      </c>
      <c r="IS14" t="s">
        <v>3157</v>
      </c>
      <c r="IW14" t="s">
        <v>3158</v>
      </c>
    </row>
    <row r="15" spans="1:258" x14ac:dyDescent="0.3">
      <c r="A15" t="s">
        <v>238</v>
      </c>
      <c r="C15" t="s">
        <v>616</v>
      </c>
      <c r="E15" t="s">
        <v>227</v>
      </c>
      <c r="H15" t="s">
        <v>228</v>
      </c>
      <c r="I15" t="s">
        <v>652</v>
      </c>
      <c r="N15" t="s">
        <v>689</v>
      </c>
      <c r="R15" s="134" t="s">
        <v>712</v>
      </c>
      <c r="T15" t="s">
        <v>733</v>
      </c>
      <c r="AA15" t="s">
        <v>3159</v>
      </c>
      <c r="AZ15" t="s">
        <v>3160</v>
      </c>
      <c r="BX15" t="s">
        <v>3161</v>
      </c>
      <c r="BY15" s="130" t="s">
        <v>3162</v>
      </c>
      <c r="CJ15" t="s">
        <v>3163</v>
      </c>
      <c r="DK15" t="s">
        <v>3164</v>
      </c>
      <c r="EP15" t="s">
        <v>3165</v>
      </c>
      <c r="ER15" t="s">
        <v>3166</v>
      </c>
      <c r="EX15" t="s">
        <v>3167</v>
      </c>
      <c r="EY15" t="s">
        <v>3168</v>
      </c>
      <c r="FB15" t="s">
        <v>3169</v>
      </c>
      <c r="FM15" t="s">
        <v>3170</v>
      </c>
      <c r="FW15" t="s">
        <v>3171</v>
      </c>
      <c r="GN15" t="s">
        <v>3172</v>
      </c>
      <c r="GR15" t="s">
        <v>3173</v>
      </c>
      <c r="GX15" t="s">
        <v>3174</v>
      </c>
      <c r="HO15" t="s">
        <v>3175</v>
      </c>
      <c r="HT15" t="s">
        <v>3176</v>
      </c>
      <c r="IO15" t="s">
        <v>3177</v>
      </c>
      <c r="IQ15" t="s">
        <v>3178</v>
      </c>
      <c r="IW15" t="s">
        <v>3179</v>
      </c>
    </row>
    <row r="16" spans="1:258" x14ac:dyDescent="0.3">
      <c r="A16" t="s">
        <v>251</v>
      </c>
      <c r="C16" t="s">
        <v>617</v>
      </c>
      <c r="I16" t="s">
        <v>653</v>
      </c>
      <c r="N16" t="s">
        <v>690</v>
      </c>
      <c r="R16" t="s">
        <v>713</v>
      </c>
      <c r="T16" t="s">
        <v>734</v>
      </c>
      <c r="AA16" t="s">
        <v>3180</v>
      </c>
      <c r="BX16" t="s">
        <v>3181</v>
      </c>
      <c r="BY16" s="130" t="s">
        <v>3182</v>
      </c>
      <c r="CJ16" t="s">
        <v>3183</v>
      </c>
      <c r="EP16" t="s">
        <v>3184</v>
      </c>
      <c r="ER16" t="s">
        <v>3185</v>
      </c>
      <c r="FM16" t="s">
        <v>3186</v>
      </c>
      <c r="FW16" t="s">
        <v>3187</v>
      </c>
      <c r="IQ16" t="s">
        <v>3188</v>
      </c>
    </row>
    <row r="17" spans="1:179" x14ac:dyDescent="0.3">
      <c r="A17" t="s">
        <v>239</v>
      </c>
      <c r="C17" t="s">
        <v>230</v>
      </c>
      <c r="I17" t="s">
        <v>229</v>
      </c>
      <c r="N17" t="s">
        <v>691</v>
      </c>
      <c r="R17" t="s">
        <v>714</v>
      </c>
      <c r="T17" t="s">
        <v>735</v>
      </c>
      <c r="BX17" t="s">
        <v>3189</v>
      </c>
      <c r="BY17" s="130" t="s">
        <v>3190</v>
      </c>
      <c r="CJ17" t="s">
        <v>3191</v>
      </c>
      <c r="EP17" t="s">
        <v>3192</v>
      </c>
      <c r="FW17" t="s">
        <v>3193</v>
      </c>
    </row>
    <row r="18" spans="1:179" x14ac:dyDescent="0.3">
      <c r="A18" t="s">
        <v>249</v>
      </c>
      <c r="C18" t="s">
        <v>618</v>
      </c>
      <c r="I18" t="s">
        <v>654</v>
      </c>
      <c r="N18" t="s">
        <v>231</v>
      </c>
      <c r="R18" t="s">
        <v>715</v>
      </c>
      <c r="T18" t="s">
        <v>233</v>
      </c>
      <c r="CJ18" t="s">
        <v>3194</v>
      </c>
      <c r="EP18" t="s">
        <v>3195</v>
      </c>
      <c r="FW18" t="s">
        <v>3196</v>
      </c>
    </row>
    <row r="19" spans="1:179" x14ac:dyDescent="0.3">
      <c r="A19" t="s">
        <v>250</v>
      </c>
      <c r="C19" t="s">
        <v>619</v>
      </c>
      <c r="I19" t="s">
        <v>655</v>
      </c>
      <c r="N19" s="134" t="s">
        <v>692</v>
      </c>
      <c r="R19" t="s">
        <v>232</v>
      </c>
      <c r="CJ19" t="s">
        <v>3197</v>
      </c>
      <c r="FW19" t="s">
        <v>3198</v>
      </c>
    </row>
    <row r="20" spans="1:179" x14ac:dyDescent="0.3">
      <c r="A20" t="s">
        <v>240</v>
      </c>
      <c r="N20" t="s">
        <v>3311</v>
      </c>
      <c r="FW20" t="s">
        <v>3199</v>
      </c>
    </row>
    <row r="21" spans="1:179" x14ac:dyDescent="0.3">
      <c r="A21" t="s">
        <v>245</v>
      </c>
      <c r="BY21" s="134"/>
      <c r="FW21" t="s">
        <v>3200</v>
      </c>
    </row>
    <row r="22" spans="1:179" x14ac:dyDescent="0.3">
      <c r="FW22" t="s">
        <v>3201</v>
      </c>
    </row>
  </sheetData>
  <phoneticPr fontId="1" type="noConversion"/>
  <conditionalFormatting sqref="DR1 EH1 FR1:FS1 IX1 BY2:BY4 HB2:HB4 IF2:IF4">
    <cfRule type="expression" dxfId="25" priority="3">
      <formula>#REF!="BAJA"</formula>
    </cfRule>
  </conditionalFormatting>
  <conditionalFormatting sqref="HB5:HB7 IF5:IF14 BY5:BY17">
    <cfRule type="expression" dxfId="24" priority="2">
      <formula>$B5="BAJA"</formula>
    </cfRule>
  </conditionalFormatting>
  <conditionalFormatting sqref="IE11">
    <cfRule type="expression" dxfId="23" priority="1">
      <formula>$B11="BAJA"</formula>
    </cfRule>
  </conditionalFormatting>
  <pageMargins left="0.7" right="0.7" top="0.75" bottom="0.75" header="0.3" footer="0.3"/>
  <tableParts count="25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 r:id="rId135"/>
    <tablePart r:id="rId136"/>
    <tablePart r:id="rId137"/>
    <tablePart r:id="rId138"/>
    <tablePart r:id="rId139"/>
    <tablePart r:id="rId140"/>
    <tablePart r:id="rId141"/>
    <tablePart r:id="rId142"/>
    <tablePart r:id="rId143"/>
    <tablePart r:id="rId144"/>
    <tablePart r:id="rId145"/>
    <tablePart r:id="rId146"/>
    <tablePart r:id="rId147"/>
    <tablePart r:id="rId148"/>
    <tablePart r:id="rId149"/>
    <tablePart r:id="rId150"/>
    <tablePart r:id="rId151"/>
    <tablePart r:id="rId152"/>
    <tablePart r:id="rId153"/>
    <tablePart r:id="rId154"/>
    <tablePart r:id="rId155"/>
    <tablePart r:id="rId156"/>
    <tablePart r:id="rId157"/>
    <tablePart r:id="rId158"/>
    <tablePart r:id="rId159"/>
    <tablePart r:id="rId160"/>
    <tablePart r:id="rId161"/>
    <tablePart r:id="rId162"/>
    <tablePart r:id="rId163"/>
    <tablePart r:id="rId164"/>
    <tablePart r:id="rId165"/>
    <tablePart r:id="rId166"/>
    <tablePart r:id="rId167"/>
    <tablePart r:id="rId168"/>
    <tablePart r:id="rId169"/>
    <tablePart r:id="rId170"/>
    <tablePart r:id="rId171"/>
    <tablePart r:id="rId172"/>
    <tablePart r:id="rId173"/>
    <tablePart r:id="rId174"/>
    <tablePart r:id="rId175"/>
    <tablePart r:id="rId176"/>
    <tablePart r:id="rId177"/>
    <tablePart r:id="rId178"/>
    <tablePart r:id="rId179"/>
    <tablePart r:id="rId180"/>
    <tablePart r:id="rId181"/>
    <tablePart r:id="rId182"/>
    <tablePart r:id="rId183"/>
    <tablePart r:id="rId184"/>
    <tablePart r:id="rId185"/>
    <tablePart r:id="rId186"/>
    <tablePart r:id="rId187"/>
    <tablePart r:id="rId188"/>
    <tablePart r:id="rId189"/>
    <tablePart r:id="rId190"/>
    <tablePart r:id="rId191"/>
    <tablePart r:id="rId192"/>
    <tablePart r:id="rId193"/>
    <tablePart r:id="rId194"/>
    <tablePart r:id="rId195"/>
    <tablePart r:id="rId196"/>
    <tablePart r:id="rId197"/>
    <tablePart r:id="rId198"/>
    <tablePart r:id="rId199"/>
    <tablePart r:id="rId200"/>
    <tablePart r:id="rId201"/>
    <tablePart r:id="rId202"/>
    <tablePart r:id="rId203"/>
    <tablePart r:id="rId204"/>
    <tablePart r:id="rId205"/>
    <tablePart r:id="rId206"/>
    <tablePart r:id="rId207"/>
    <tablePart r:id="rId208"/>
    <tablePart r:id="rId209"/>
    <tablePart r:id="rId210"/>
    <tablePart r:id="rId211"/>
    <tablePart r:id="rId212"/>
    <tablePart r:id="rId213"/>
    <tablePart r:id="rId214"/>
    <tablePart r:id="rId215"/>
    <tablePart r:id="rId216"/>
    <tablePart r:id="rId217"/>
    <tablePart r:id="rId218"/>
    <tablePart r:id="rId219"/>
    <tablePart r:id="rId220"/>
    <tablePart r:id="rId221"/>
    <tablePart r:id="rId222"/>
    <tablePart r:id="rId223"/>
    <tablePart r:id="rId224"/>
    <tablePart r:id="rId225"/>
    <tablePart r:id="rId226"/>
    <tablePart r:id="rId227"/>
    <tablePart r:id="rId228"/>
    <tablePart r:id="rId229"/>
    <tablePart r:id="rId230"/>
    <tablePart r:id="rId231"/>
    <tablePart r:id="rId232"/>
    <tablePart r:id="rId233"/>
    <tablePart r:id="rId234"/>
    <tablePart r:id="rId235"/>
    <tablePart r:id="rId236"/>
    <tablePart r:id="rId237"/>
    <tablePart r:id="rId238"/>
    <tablePart r:id="rId239"/>
    <tablePart r:id="rId240"/>
    <tablePart r:id="rId241"/>
    <tablePart r:id="rId242"/>
    <tablePart r:id="rId243"/>
    <tablePart r:id="rId244"/>
    <tablePart r:id="rId245"/>
    <tablePart r:id="rId246"/>
    <tablePart r:id="rId247"/>
    <tablePart r:id="rId248"/>
    <tablePart r:id="rId249"/>
    <tablePart r:id="rId250"/>
    <tablePart r:id="rId251"/>
    <tablePart r:id="rId252"/>
    <tablePart r:id="rId253"/>
    <tablePart r:id="rId254"/>
    <tablePart r:id="rId255"/>
    <tablePart r:id="rId25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94D3-1E36-4A1D-A7D7-CC321D27C8ED}">
  <sheetPr codeName="Hoja6"/>
  <dimension ref="A1:XFC347"/>
  <sheetViews>
    <sheetView topLeftCell="B2" zoomScale="50" zoomScaleNormal="50" zoomScaleSheetLayoutView="50" workbookViewId="0">
      <selection activeCell="C16" sqref="C16"/>
    </sheetView>
  </sheetViews>
  <sheetFormatPr baseColWidth="10" defaultColWidth="0" defaultRowHeight="14.4" x14ac:dyDescent="0.3"/>
  <cols>
    <col min="1" max="1" width="6.77734375" hidden="1" customWidth="1"/>
    <col min="2" max="2" width="79.77734375" style="34" customWidth="1"/>
    <col min="3" max="3" width="35.44140625" style="34" customWidth="1"/>
    <col min="4" max="4" width="19.44140625" style="34" customWidth="1"/>
    <col min="5" max="7" width="21" style="34" customWidth="1"/>
    <col min="8" max="9" width="19.44140625" style="34" customWidth="1"/>
    <col min="10" max="10" width="15.21875" style="34" customWidth="1"/>
    <col min="11" max="11" width="18.44140625" style="34" customWidth="1"/>
    <col min="12" max="12" width="17.77734375" style="34" customWidth="1"/>
    <col min="13" max="13" width="1.21875" style="34" customWidth="1"/>
    <col min="14" max="14" width="13.44140625" style="34" customWidth="1"/>
    <col min="15" max="16" width="22.44140625" style="34" customWidth="1"/>
    <col min="17" max="19" width="10.77734375" hidden="1"/>
    <col min="20" max="20" width="13.21875" hidden="1"/>
    <col min="21" max="21" width="12.77734375" hidden="1"/>
    <col min="22" max="22" width="15.21875" hidden="1"/>
    <col min="23" max="28" width="10.77734375" hidden="1"/>
    <col min="29" max="29" width="15.77734375" hidden="1"/>
    <col min="30" max="16383" width="10.77734375" hidden="1"/>
    <col min="16384" max="16384" width="23.21875" hidden="1"/>
  </cols>
  <sheetData>
    <row r="1" spans="1:20" ht="23.1" hidden="1" customHeight="1" x14ac:dyDescent="0.3">
      <c r="A1">
        <v>1</v>
      </c>
      <c r="B1" s="2">
        <f>+A1+1</f>
        <v>2</v>
      </c>
      <c r="C1" s="2">
        <f t="shared" ref="C1:P1" si="0">+B1+1</f>
        <v>3</v>
      </c>
      <c r="D1" s="2">
        <f t="shared" si="0"/>
        <v>4</v>
      </c>
      <c r="E1" s="2">
        <f t="shared" si="0"/>
        <v>5</v>
      </c>
      <c r="F1" s="2">
        <f t="shared" si="0"/>
        <v>6</v>
      </c>
      <c r="G1" s="2">
        <f t="shared" si="0"/>
        <v>7</v>
      </c>
      <c r="H1" s="2">
        <f t="shared" si="0"/>
        <v>8</v>
      </c>
      <c r="I1" s="2">
        <f t="shared" si="0"/>
        <v>9</v>
      </c>
      <c r="J1" s="2">
        <f t="shared" si="0"/>
        <v>10</v>
      </c>
      <c r="K1" s="2">
        <f t="shared" si="0"/>
        <v>11</v>
      </c>
      <c r="L1" s="2">
        <f t="shared" si="0"/>
        <v>12</v>
      </c>
      <c r="M1" s="2">
        <f t="shared" si="0"/>
        <v>13</v>
      </c>
      <c r="N1" s="2">
        <f t="shared" si="0"/>
        <v>14</v>
      </c>
      <c r="O1" s="2">
        <f t="shared" si="0"/>
        <v>15</v>
      </c>
      <c r="P1" s="2">
        <f t="shared" si="0"/>
        <v>16</v>
      </c>
    </row>
    <row r="2" spans="1:20" x14ac:dyDescent="0.3">
      <c r="A2">
        <v>2</v>
      </c>
      <c r="B2" s="32"/>
      <c r="C2" s="32"/>
      <c r="D2" s="32"/>
      <c r="E2" s="32"/>
      <c r="F2" s="32"/>
      <c r="G2" s="32"/>
      <c r="H2" s="32"/>
      <c r="I2" s="32"/>
      <c r="J2" s="32"/>
      <c r="K2" s="32"/>
      <c r="L2" s="32"/>
      <c r="M2" s="32"/>
      <c r="N2" s="32"/>
      <c r="O2" s="32"/>
      <c r="P2" s="33"/>
      <c r="Q2" s="14"/>
      <c r="R2" s="14"/>
      <c r="S2" s="14"/>
      <c r="T2" s="14"/>
    </row>
    <row r="3" spans="1:20" x14ac:dyDescent="0.3">
      <c r="A3">
        <v>3</v>
      </c>
      <c r="B3" s="32"/>
      <c r="C3" s="32"/>
      <c r="D3" s="32"/>
      <c r="E3" s="32"/>
      <c r="F3" s="32"/>
      <c r="G3" s="32"/>
      <c r="H3" s="32"/>
      <c r="I3" s="32"/>
      <c r="J3" s="32"/>
      <c r="K3" s="32"/>
      <c r="L3" s="32"/>
      <c r="M3" s="32"/>
      <c r="N3" s="32"/>
      <c r="O3" s="32"/>
      <c r="P3" s="33"/>
      <c r="Q3" s="14"/>
      <c r="R3" s="14"/>
      <c r="S3" s="14"/>
      <c r="T3" s="14"/>
    </row>
    <row r="4" spans="1:20" x14ac:dyDescent="0.3">
      <c r="A4">
        <v>4</v>
      </c>
      <c r="B4" s="32"/>
      <c r="C4" s="32"/>
      <c r="D4" s="32"/>
      <c r="E4" s="32"/>
      <c r="F4" s="32"/>
      <c r="G4" s="32"/>
      <c r="H4" s="32"/>
      <c r="I4" s="32"/>
      <c r="J4" s="32"/>
      <c r="K4" s="32"/>
      <c r="L4" s="32"/>
      <c r="M4" s="32"/>
      <c r="N4" s="32"/>
      <c r="O4" s="32"/>
      <c r="P4" s="33"/>
      <c r="Q4" s="14"/>
      <c r="R4" s="14"/>
      <c r="S4" s="14"/>
      <c r="T4" s="14"/>
    </row>
    <row r="5" spans="1:20" x14ac:dyDescent="0.3">
      <c r="A5">
        <v>5</v>
      </c>
      <c r="B5" s="32"/>
      <c r="C5" s="32"/>
      <c r="D5" s="32"/>
      <c r="E5" s="32"/>
      <c r="F5" s="32"/>
      <c r="G5" s="32"/>
      <c r="H5" s="32"/>
      <c r="I5" s="32"/>
      <c r="J5" s="32"/>
      <c r="K5" s="32"/>
      <c r="L5" s="32"/>
      <c r="M5" s="32"/>
      <c r="N5" s="32"/>
      <c r="O5" s="32"/>
      <c r="P5" s="33"/>
      <c r="Q5" s="14"/>
      <c r="R5" s="14"/>
      <c r="S5" s="14"/>
      <c r="T5" s="14"/>
    </row>
    <row r="6" spans="1:20" x14ac:dyDescent="0.3">
      <c r="A6">
        <v>6</v>
      </c>
      <c r="B6" s="32"/>
      <c r="C6" s="32"/>
      <c r="D6" s="32"/>
      <c r="E6" s="32"/>
      <c r="F6" s="32"/>
      <c r="G6" s="32"/>
      <c r="H6" s="32"/>
      <c r="I6" s="32"/>
      <c r="J6" s="32"/>
      <c r="K6" s="32"/>
      <c r="L6" s="32"/>
      <c r="M6" s="32"/>
      <c r="N6" s="32"/>
      <c r="O6" s="32"/>
      <c r="P6" s="33"/>
      <c r="Q6" s="14"/>
      <c r="R6" s="14"/>
      <c r="S6" s="14"/>
      <c r="T6" s="14"/>
    </row>
    <row r="7" spans="1:20" x14ac:dyDescent="0.3">
      <c r="A7">
        <v>7</v>
      </c>
      <c r="B7" s="32"/>
      <c r="C7" s="32"/>
      <c r="D7" s="32"/>
      <c r="E7" s="32"/>
      <c r="F7" s="32"/>
      <c r="G7" s="32"/>
      <c r="H7" s="32"/>
      <c r="I7" s="32"/>
      <c r="J7" s="32"/>
      <c r="K7" s="32"/>
      <c r="L7" s="32"/>
      <c r="M7" s="32"/>
      <c r="N7" s="32"/>
      <c r="O7" s="32"/>
      <c r="P7" s="33"/>
      <c r="Q7" s="14"/>
      <c r="R7" s="14"/>
      <c r="S7" s="14"/>
      <c r="T7" s="14"/>
    </row>
    <row r="8" spans="1:20" x14ac:dyDescent="0.3">
      <c r="A8">
        <v>8</v>
      </c>
      <c r="B8" s="32"/>
      <c r="C8" s="32"/>
      <c r="D8" s="32"/>
      <c r="E8" s="32"/>
      <c r="F8" s="32"/>
      <c r="G8" s="32"/>
      <c r="H8" s="32"/>
      <c r="I8" s="32"/>
      <c r="J8" s="32"/>
      <c r="K8" s="32"/>
      <c r="L8" s="32"/>
      <c r="M8" s="32"/>
      <c r="N8" s="32"/>
      <c r="O8" s="32"/>
      <c r="P8" s="33"/>
      <c r="Q8" s="14"/>
      <c r="R8" s="14"/>
      <c r="S8" s="14"/>
      <c r="T8" s="14"/>
    </row>
    <row r="9" spans="1:20" x14ac:dyDescent="0.3">
      <c r="A9">
        <v>9</v>
      </c>
      <c r="B9" s="32"/>
      <c r="C9" s="32"/>
      <c r="D9" s="32"/>
      <c r="E9" s="32"/>
      <c r="F9" s="32"/>
      <c r="G9" s="32"/>
      <c r="H9" s="32"/>
      <c r="I9" s="32"/>
      <c r="J9" s="32"/>
      <c r="K9" s="32"/>
      <c r="L9" s="32"/>
      <c r="M9" s="32"/>
      <c r="N9" s="32"/>
      <c r="O9" s="32"/>
      <c r="P9" s="33"/>
      <c r="Q9" s="14"/>
      <c r="R9" s="14"/>
      <c r="S9" s="14"/>
      <c r="T9" s="14"/>
    </row>
    <row r="10" spans="1:20" x14ac:dyDescent="0.3">
      <c r="A10">
        <v>10</v>
      </c>
      <c r="B10" s="32"/>
      <c r="C10" s="32"/>
      <c r="D10" s="32"/>
      <c r="E10" s="32"/>
      <c r="F10" s="32"/>
      <c r="G10" s="32"/>
      <c r="H10" s="32"/>
      <c r="I10" s="32"/>
      <c r="J10" s="32"/>
      <c r="K10" s="32"/>
      <c r="L10" s="32"/>
      <c r="M10" s="32"/>
      <c r="N10" s="32"/>
      <c r="O10" s="32"/>
      <c r="P10" s="33"/>
      <c r="Q10" s="14"/>
      <c r="R10" s="14"/>
      <c r="S10" s="14"/>
      <c r="T10" s="14"/>
    </row>
    <row r="11" spans="1:20" ht="14.55" customHeight="1" x14ac:dyDescent="0.3">
      <c r="A11">
        <v>11</v>
      </c>
      <c r="B11" s="213" t="s">
        <v>125</v>
      </c>
      <c r="C11" s="213"/>
      <c r="D11" s="213"/>
      <c r="E11" s="213"/>
      <c r="F11" s="213"/>
      <c r="G11" s="213"/>
      <c r="H11" s="213"/>
      <c r="I11" s="213"/>
      <c r="J11" s="213" t="s">
        <v>290</v>
      </c>
      <c r="K11" s="213"/>
      <c r="L11" s="213"/>
      <c r="M11" s="213"/>
      <c r="N11" s="213"/>
      <c r="O11" s="213"/>
      <c r="P11" s="230"/>
      <c r="Q11" s="14"/>
      <c r="R11" s="14"/>
      <c r="S11" s="14"/>
      <c r="T11" s="14"/>
    </row>
    <row r="12" spans="1:20" ht="14.55" customHeight="1" x14ac:dyDescent="0.3">
      <c r="A12">
        <v>12</v>
      </c>
      <c r="B12" s="213"/>
      <c r="C12" s="213"/>
      <c r="D12" s="213"/>
      <c r="E12" s="213"/>
      <c r="F12" s="213"/>
      <c r="G12" s="213"/>
      <c r="H12" s="213"/>
      <c r="I12" s="213"/>
      <c r="J12" s="213"/>
      <c r="K12" s="213"/>
      <c r="L12" s="213"/>
      <c r="M12" s="213"/>
      <c r="N12" s="213"/>
      <c r="O12" s="213"/>
      <c r="P12" s="230"/>
      <c r="Q12" s="14"/>
      <c r="R12" s="14"/>
      <c r="S12" s="14"/>
      <c r="T12" s="14"/>
    </row>
    <row r="13" spans="1:20" ht="14.55" customHeight="1" x14ac:dyDescent="0.3">
      <c r="A13">
        <v>13</v>
      </c>
      <c r="B13" s="213"/>
      <c r="C13" s="213"/>
      <c r="D13" s="213"/>
      <c r="E13" s="213"/>
      <c r="F13" s="213"/>
      <c r="G13" s="213"/>
      <c r="H13" s="213"/>
      <c r="I13" s="213"/>
      <c r="J13" s="213"/>
      <c r="K13" s="213"/>
      <c r="L13" s="213"/>
      <c r="M13" s="213"/>
      <c r="N13" s="213"/>
      <c r="O13" s="213"/>
      <c r="P13" s="230"/>
      <c r="Q13" s="14"/>
      <c r="R13" s="14"/>
      <c r="S13" s="14"/>
      <c r="T13" s="14"/>
    </row>
    <row r="14" spans="1:20" ht="14.55" customHeight="1" x14ac:dyDescent="0.3">
      <c r="A14">
        <v>14</v>
      </c>
      <c r="J14" s="32"/>
      <c r="K14" s="32"/>
      <c r="L14" s="32"/>
      <c r="M14" s="32"/>
      <c r="N14" s="32"/>
      <c r="O14" s="32"/>
      <c r="P14" s="33"/>
      <c r="Q14" s="14"/>
      <c r="R14" s="14"/>
      <c r="S14" s="14"/>
      <c r="T14" s="14"/>
    </row>
    <row r="15" spans="1:20" ht="14.55" customHeight="1" x14ac:dyDescent="0.35">
      <c r="A15">
        <v>15</v>
      </c>
      <c r="G15" s="35"/>
      <c r="J15" s="220" t="s">
        <v>256</v>
      </c>
      <c r="K15" s="220"/>
      <c r="L15" s="220"/>
      <c r="M15" s="220"/>
      <c r="N15" s="220"/>
      <c r="O15" s="220"/>
      <c r="P15" s="221"/>
      <c r="Q15" s="14"/>
      <c r="R15" s="14"/>
      <c r="S15" s="14"/>
      <c r="T15" s="14"/>
    </row>
    <row r="16" spans="1:20" ht="18.600000000000001" customHeight="1" x14ac:dyDescent="0.35">
      <c r="A16">
        <v>16</v>
      </c>
      <c r="B16" s="37" t="s">
        <v>3209</v>
      </c>
      <c r="C16" s="15"/>
      <c r="D16" s="36"/>
      <c r="E16" s="36"/>
      <c r="F16" s="35"/>
      <c r="G16" s="35"/>
      <c r="J16" s="220"/>
      <c r="K16" s="220"/>
      <c r="L16" s="220"/>
      <c r="M16" s="220"/>
      <c r="N16" s="220"/>
      <c r="O16" s="220"/>
      <c r="P16" s="221"/>
      <c r="Q16" s="14"/>
      <c r="R16" s="14"/>
      <c r="S16" s="14"/>
      <c r="T16" s="14"/>
    </row>
    <row r="17" spans="1:20" ht="18.600000000000001" customHeight="1" x14ac:dyDescent="0.35">
      <c r="A17">
        <v>17</v>
      </c>
      <c r="B17" s="37" t="s">
        <v>3</v>
      </c>
      <c r="C17" s="15"/>
      <c r="D17" s="233"/>
      <c r="E17" s="233"/>
      <c r="F17" s="233"/>
      <c r="G17" s="233"/>
      <c r="H17" s="233"/>
      <c r="I17" s="233"/>
      <c r="J17" s="220" t="s">
        <v>263</v>
      </c>
      <c r="K17" s="220"/>
      <c r="L17" s="220"/>
      <c r="M17" s="220"/>
      <c r="N17" s="220"/>
      <c r="O17" s="220"/>
      <c r="P17" s="221"/>
      <c r="Q17" s="14"/>
      <c r="R17" s="14"/>
      <c r="S17" s="14"/>
      <c r="T17" s="14"/>
    </row>
    <row r="18" spans="1:20" ht="18.600000000000001" customHeight="1" x14ac:dyDescent="0.35">
      <c r="A18">
        <v>18</v>
      </c>
      <c r="B18" s="37" t="s">
        <v>4</v>
      </c>
      <c r="C18" s="15"/>
      <c r="D18" s="233"/>
      <c r="E18" s="233"/>
      <c r="F18" s="233"/>
      <c r="G18" s="233"/>
      <c r="H18" s="233"/>
      <c r="I18" s="233"/>
      <c r="J18" s="220"/>
      <c r="K18" s="220"/>
      <c r="L18" s="220"/>
      <c r="M18" s="220"/>
      <c r="N18" s="220"/>
      <c r="O18" s="220"/>
      <c r="P18" s="221"/>
      <c r="Q18" s="14"/>
      <c r="R18" s="14"/>
      <c r="S18" s="14"/>
      <c r="T18" s="14"/>
    </row>
    <row r="19" spans="1:20" ht="18.600000000000001" customHeight="1" x14ac:dyDescent="0.35">
      <c r="A19">
        <v>19</v>
      </c>
      <c r="B19" s="37" t="s">
        <v>2</v>
      </c>
      <c r="C19" s="15"/>
      <c r="D19" s="233"/>
      <c r="E19" s="233"/>
      <c r="F19" s="233"/>
      <c r="G19" s="233"/>
      <c r="H19" s="233"/>
      <c r="I19" s="233"/>
      <c r="J19" s="220" t="s">
        <v>264</v>
      </c>
      <c r="K19" s="220"/>
      <c r="L19" s="220"/>
      <c r="M19" s="220"/>
      <c r="N19" s="220"/>
      <c r="O19" s="220"/>
      <c r="P19" s="221"/>
      <c r="Q19" s="14"/>
      <c r="R19" s="14"/>
      <c r="S19" s="14"/>
      <c r="T19" s="14"/>
    </row>
    <row r="20" spans="1:20" ht="18.600000000000001" customHeight="1" x14ac:dyDescent="0.35">
      <c r="A20">
        <v>20</v>
      </c>
      <c r="B20" s="37" t="s">
        <v>15</v>
      </c>
      <c r="C20" s="15"/>
      <c r="G20" s="35"/>
      <c r="J20" s="220"/>
      <c r="K20" s="220"/>
      <c r="L20" s="220"/>
      <c r="M20" s="220"/>
      <c r="N20" s="220"/>
      <c r="O20" s="220"/>
      <c r="P20" s="221"/>
      <c r="Q20" s="14"/>
      <c r="R20" s="14"/>
      <c r="S20" s="14"/>
      <c r="T20" s="14"/>
    </row>
    <row r="21" spans="1:20" ht="39" customHeight="1" x14ac:dyDescent="0.4">
      <c r="A21">
        <v>21</v>
      </c>
      <c r="B21" s="37" t="s">
        <v>7</v>
      </c>
      <c r="C21" s="15"/>
      <c r="D21" s="239" t="s">
        <v>272</v>
      </c>
      <c r="E21" s="240"/>
      <c r="F21" s="240"/>
      <c r="G21" s="240"/>
      <c r="H21" s="240"/>
      <c r="I21" s="240"/>
      <c r="J21" s="220" t="s">
        <v>257</v>
      </c>
      <c r="K21" s="220"/>
      <c r="L21" s="220"/>
      <c r="M21" s="220"/>
      <c r="N21" s="220"/>
      <c r="O21" s="220"/>
      <c r="P21" s="221"/>
      <c r="Q21" s="14"/>
      <c r="R21" s="14"/>
      <c r="S21" s="14"/>
      <c r="T21" s="14"/>
    </row>
    <row r="22" spans="1:20" ht="18.600000000000001" customHeight="1" x14ac:dyDescent="0.35">
      <c r="A22">
        <v>22</v>
      </c>
      <c r="B22" s="234" t="s">
        <v>16</v>
      </c>
      <c r="C22" s="141"/>
      <c r="D22" s="38" t="s">
        <v>255</v>
      </c>
      <c r="E22" s="35"/>
      <c r="F22" s="35"/>
      <c r="G22" s="35"/>
      <c r="J22" s="235" t="s">
        <v>388</v>
      </c>
      <c r="K22" s="235"/>
      <c r="L22" s="235"/>
      <c r="M22" s="235"/>
      <c r="N22" s="235"/>
      <c r="O22" s="235"/>
      <c r="P22" s="236"/>
      <c r="Q22" s="14"/>
      <c r="R22" s="14"/>
      <c r="S22" s="14"/>
      <c r="T22" s="14"/>
    </row>
    <row r="23" spans="1:20" ht="21" customHeight="1" x14ac:dyDescent="0.35">
      <c r="A23">
        <v>23</v>
      </c>
      <c r="B23" s="234"/>
      <c r="C23" s="141"/>
      <c r="D23" s="38" t="s">
        <v>254</v>
      </c>
      <c r="E23" s="36"/>
      <c r="F23" s="35"/>
      <c r="G23" s="35"/>
      <c r="H23" s="35"/>
      <c r="I23" s="35"/>
      <c r="J23" s="235"/>
      <c r="K23" s="235"/>
      <c r="L23" s="235"/>
      <c r="M23" s="235"/>
      <c r="N23" s="235"/>
      <c r="O23" s="235"/>
      <c r="P23" s="236"/>
      <c r="Q23" s="14"/>
      <c r="R23" s="14"/>
      <c r="S23" s="14"/>
      <c r="T23" s="14"/>
    </row>
    <row r="24" spans="1:20" ht="21" customHeight="1" x14ac:dyDescent="0.35">
      <c r="A24">
        <v>24</v>
      </c>
      <c r="B24" s="37" t="s">
        <v>430</v>
      </c>
      <c r="C24" s="15"/>
      <c r="D24" s="36" t="s">
        <v>357</v>
      </c>
      <c r="E24" s="36"/>
      <c r="F24" s="35"/>
      <c r="G24" s="35"/>
      <c r="H24" s="35"/>
      <c r="I24" s="35"/>
      <c r="J24" s="32"/>
      <c r="K24" s="32"/>
      <c r="L24" s="32"/>
      <c r="M24" s="32"/>
      <c r="N24" s="32"/>
      <c r="O24" s="32"/>
      <c r="P24" s="33"/>
      <c r="Q24" s="14"/>
      <c r="R24" s="14"/>
      <c r="S24" s="14"/>
      <c r="T24" s="14"/>
    </row>
    <row r="25" spans="1:20" ht="18" x14ac:dyDescent="0.35">
      <c r="A25">
        <v>25</v>
      </c>
      <c r="B25" s="37" t="s">
        <v>403</v>
      </c>
      <c r="C25" s="15"/>
      <c r="D25" s="36"/>
      <c r="E25" s="36"/>
      <c r="F25" s="35"/>
      <c r="G25" s="35"/>
      <c r="H25" s="35"/>
      <c r="I25" s="35"/>
      <c r="J25" s="32"/>
      <c r="K25" s="32"/>
      <c r="L25" s="32"/>
      <c r="M25" s="32"/>
      <c r="N25" s="32"/>
      <c r="O25" s="32"/>
      <c r="P25" s="33"/>
      <c r="Q25" s="14"/>
      <c r="R25" s="14"/>
      <c r="S25" s="14"/>
      <c r="T25" s="14"/>
    </row>
    <row r="26" spans="1:20" ht="18" x14ac:dyDescent="0.35">
      <c r="A26">
        <v>26</v>
      </c>
      <c r="B26" s="37" t="s">
        <v>404</v>
      </c>
      <c r="C26" s="15"/>
      <c r="D26" s="36"/>
      <c r="E26" s="35"/>
      <c r="F26" s="35"/>
      <c r="G26" s="35"/>
      <c r="H26" s="35"/>
      <c r="I26" s="35"/>
      <c r="J26" s="32"/>
      <c r="K26" s="32"/>
      <c r="L26" s="32"/>
      <c r="M26" s="32"/>
      <c r="N26" s="32"/>
      <c r="O26" s="32"/>
      <c r="P26" s="33"/>
      <c r="Q26" s="14"/>
      <c r="R26" s="14"/>
      <c r="S26" s="14"/>
      <c r="T26" s="14"/>
    </row>
    <row r="27" spans="1:20" ht="18" x14ac:dyDescent="0.35">
      <c r="A27">
        <v>27</v>
      </c>
      <c r="B27" s="37"/>
      <c r="C27" s="35"/>
      <c r="D27" s="35"/>
      <c r="G27" s="35"/>
      <c r="J27" s="32"/>
      <c r="K27" s="32"/>
      <c r="L27" s="32"/>
      <c r="M27" s="32"/>
      <c r="N27" s="32"/>
      <c r="O27" s="32"/>
      <c r="P27" s="33"/>
      <c r="Q27" s="14"/>
      <c r="R27" s="14"/>
      <c r="S27" s="14"/>
      <c r="T27" s="14"/>
    </row>
    <row r="28" spans="1:20" ht="14.55" customHeight="1" x14ac:dyDescent="0.3">
      <c r="A28">
        <v>28</v>
      </c>
      <c r="B28" s="213" t="s">
        <v>17</v>
      </c>
      <c r="C28" s="213"/>
      <c r="D28" s="213"/>
      <c r="E28" s="213"/>
      <c r="F28" s="213"/>
      <c r="G28" s="213"/>
      <c r="H28" s="213"/>
      <c r="I28" s="213"/>
      <c r="J28" s="39"/>
      <c r="K28" s="39"/>
      <c r="L28" s="39"/>
      <c r="M28" s="39"/>
      <c r="N28" s="39"/>
      <c r="O28" s="39"/>
      <c r="P28" s="40"/>
      <c r="Q28" s="14"/>
      <c r="R28" s="14"/>
      <c r="S28" s="14"/>
      <c r="T28" s="14"/>
    </row>
    <row r="29" spans="1:20" ht="14.55" customHeight="1" x14ac:dyDescent="0.3">
      <c r="A29">
        <v>29</v>
      </c>
      <c r="B29" s="213"/>
      <c r="C29" s="213"/>
      <c r="D29" s="213"/>
      <c r="E29" s="213"/>
      <c r="F29" s="213"/>
      <c r="G29" s="213"/>
      <c r="H29" s="213"/>
      <c r="I29" s="213"/>
      <c r="J29" s="39"/>
      <c r="K29" s="39"/>
      <c r="L29" s="39"/>
      <c r="M29" s="39"/>
      <c r="N29" s="39"/>
      <c r="O29" s="39"/>
      <c r="P29" s="40"/>
      <c r="Q29" s="14"/>
      <c r="R29" s="14"/>
      <c r="S29" s="14"/>
      <c r="T29" s="14"/>
    </row>
    <row r="30" spans="1:20" ht="14.55" customHeight="1" x14ac:dyDescent="0.3">
      <c r="A30">
        <v>30</v>
      </c>
      <c r="B30" s="213"/>
      <c r="C30" s="213"/>
      <c r="D30" s="213"/>
      <c r="E30" s="213"/>
      <c r="F30" s="213"/>
      <c r="G30" s="213"/>
      <c r="H30" s="213"/>
      <c r="I30" s="213"/>
      <c r="J30" s="39"/>
      <c r="K30" s="39"/>
      <c r="L30" s="39"/>
      <c r="M30" s="39"/>
      <c r="N30" s="39"/>
      <c r="O30" s="39"/>
      <c r="P30" s="40"/>
      <c r="Q30" s="14"/>
      <c r="R30" s="14"/>
      <c r="S30" s="14"/>
      <c r="T30" s="14"/>
    </row>
    <row r="31" spans="1:20" x14ac:dyDescent="0.3">
      <c r="A31">
        <v>31</v>
      </c>
      <c r="J31" s="32"/>
      <c r="K31" s="32"/>
      <c r="L31" s="32"/>
      <c r="M31" s="32"/>
      <c r="N31" s="32"/>
      <c r="O31" s="32"/>
      <c r="P31" s="33"/>
      <c r="Q31" s="14"/>
      <c r="R31" s="14"/>
      <c r="S31" s="14"/>
      <c r="T31" s="14"/>
    </row>
    <row r="32" spans="1:20" ht="15.6" customHeight="1" x14ac:dyDescent="0.3">
      <c r="A32">
        <v>32</v>
      </c>
      <c r="B32" s="41" t="s">
        <v>140</v>
      </c>
      <c r="J32" s="32"/>
      <c r="K32" s="32"/>
      <c r="L32" s="32"/>
      <c r="M32" s="32"/>
      <c r="N32" s="32"/>
      <c r="O32" s="32"/>
      <c r="P32" s="33"/>
      <c r="Q32" s="14"/>
      <c r="R32" s="14"/>
      <c r="S32" s="14"/>
      <c r="T32" s="14"/>
    </row>
    <row r="33" spans="1:20" ht="14.55" customHeight="1" x14ac:dyDescent="0.3">
      <c r="A33">
        <v>33</v>
      </c>
      <c r="B33" s="42" t="s">
        <v>127</v>
      </c>
      <c r="C33" s="15"/>
      <c r="D33" s="34" t="s">
        <v>126</v>
      </c>
      <c r="J33" s="32"/>
      <c r="K33" s="32"/>
      <c r="L33" s="32"/>
      <c r="M33" s="32"/>
      <c r="N33" s="32"/>
      <c r="O33" s="32"/>
      <c r="P33" s="33"/>
      <c r="Q33" s="14"/>
      <c r="R33" s="14"/>
      <c r="S33" s="14"/>
      <c r="T33" s="14"/>
    </row>
    <row r="34" spans="1:20" ht="14.55" customHeight="1" x14ac:dyDescent="0.3">
      <c r="A34">
        <v>34</v>
      </c>
      <c r="B34" s="42" t="s">
        <v>141</v>
      </c>
      <c r="C34" s="15"/>
      <c r="D34" s="34" t="s">
        <v>126</v>
      </c>
      <c r="J34" s="217" t="s">
        <v>141</v>
      </c>
      <c r="K34" s="217"/>
      <c r="L34" s="237" t="s">
        <v>258</v>
      </c>
      <c r="M34" s="237"/>
      <c r="N34" s="237"/>
      <c r="O34" s="237"/>
      <c r="P34" s="238"/>
      <c r="Q34" s="14"/>
      <c r="R34" s="14"/>
      <c r="S34" s="14"/>
      <c r="T34" s="14"/>
    </row>
    <row r="35" spans="1:20" ht="17.100000000000001" customHeight="1" x14ac:dyDescent="0.3">
      <c r="A35">
        <v>35</v>
      </c>
      <c r="B35" s="42" t="s">
        <v>19</v>
      </c>
      <c r="C35" s="15"/>
      <c r="D35" s="34" t="s">
        <v>126</v>
      </c>
      <c r="J35" s="217"/>
      <c r="K35" s="217"/>
      <c r="L35" s="237"/>
      <c r="M35" s="237"/>
      <c r="N35" s="237"/>
      <c r="O35" s="237"/>
      <c r="P35" s="238"/>
      <c r="Q35" s="14"/>
      <c r="R35" s="14"/>
      <c r="S35" s="14"/>
      <c r="T35" s="14"/>
    </row>
    <row r="36" spans="1:20" ht="14.55" customHeight="1" x14ac:dyDescent="0.3">
      <c r="A36">
        <v>36</v>
      </c>
      <c r="B36" s="42" t="s">
        <v>128</v>
      </c>
      <c r="C36" s="15"/>
      <c r="D36" s="34" t="s">
        <v>29</v>
      </c>
      <c r="J36" s="215" t="s">
        <v>259</v>
      </c>
      <c r="K36" s="215"/>
      <c r="L36" s="215"/>
      <c r="M36" s="215"/>
      <c r="N36" s="215"/>
      <c r="O36" s="215"/>
      <c r="P36" s="216"/>
      <c r="Q36" s="14"/>
      <c r="R36" s="14"/>
      <c r="S36" s="14"/>
      <c r="T36" s="14"/>
    </row>
    <row r="37" spans="1:20" ht="14.55" customHeight="1" x14ac:dyDescent="0.3">
      <c r="A37">
        <v>37</v>
      </c>
      <c r="B37" s="42" t="s">
        <v>464</v>
      </c>
      <c r="C37" s="15"/>
      <c r="D37" s="34" t="s">
        <v>129</v>
      </c>
      <c r="J37" s="215"/>
      <c r="K37" s="215"/>
      <c r="L37" s="215"/>
      <c r="M37" s="215"/>
      <c r="N37" s="215"/>
      <c r="O37" s="215"/>
      <c r="P37" s="216"/>
      <c r="Q37" s="14"/>
      <c r="R37" s="14"/>
      <c r="S37" s="14"/>
      <c r="T37" s="14"/>
    </row>
    <row r="38" spans="1:20" ht="14.55" customHeight="1" x14ac:dyDescent="0.3">
      <c r="A38">
        <v>38</v>
      </c>
      <c r="B38" s="42"/>
      <c r="J38" s="215" t="s">
        <v>260</v>
      </c>
      <c r="K38" s="215"/>
      <c r="L38" s="215"/>
      <c r="M38" s="215"/>
      <c r="N38" s="215"/>
      <c r="O38" s="215"/>
      <c r="P38" s="216"/>
      <c r="Q38" s="14"/>
      <c r="R38" s="14"/>
      <c r="S38" s="14"/>
      <c r="T38" s="14"/>
    </row>
    <row r="39" spans="1:20" x14ac:dyDescent="0.3">
      <c r="A39">
        <v>39</v>
      </c>
      <c r="B39" s="42" t="s">
        <v>3218</v>
      </c>
      <c r="C39" s="43" t="s">
        <v>389</v>
      </c>
      <c r="J39" s="215"/>
      <c r="K39" s="215"/>
      <c r="L39" s="215"/>
      <c r="M39" s="215"/>
      <c r="N39" s="215"/>
      <c r="O39" s="215"/>
      <c r="P39" s="216"/>
      <c r="Q39" s="14"/>
      <c r="R39" s="14"/>
      <c r="S39" s="14"/>
      <c r="T39" s="14"/>
    </row>
    <row r="40" spans="1:20" x14ac:dyDescent="0.3">
      <c r="A40">
        <v>40</v>
      </c>
      <c r="B40" s="42" t="s">
        <v>130</v>
      </c>
      <c r="C40" s="15"/>
      <c r="D40" s="34" t="s">
        <v>126</v>
      </c>
      <c r="E40" s="42"/>
      <c r="F40" s="42"/>
      <c r="J40" s="32"/>
      <c r="K40" s="44" t="s">
        <v>18</v>
      </c>
      <c r="L40"/>
      <c r="M40"/>
      <c r="N40" s="32"/>
      <c r="O40" s="32"/>
      <c r="P40" s="33"/>
      <c r="Q40" s="14"/>
      <c r="R40" s="14"/>
      <c r="S40" s="14"/>
      <c r="T40" s="14"/>
    </row>
    <row r="41" spans="1:20" x14ac:dyDescent="0.3">
      <c r="A41">
        <v>41</v>
      </c>
      <c r="B41" s="42" t="s">
        <v>131</v>
      </c>
      <c r="C41" s="15"/>
      <c r="D41" s="34" t="s">
        <v>126</v>
      </c>
      <c r="E41" s="42"/>
      <c r="F41" s="42"/>
      <c r="J41" s="32"/>
      <c r="K41" s="32"/>
      <c r="L41" s="32"/>
      <c r="M41" s="32"/>
      <c r="N41" s="32"/>
      <c r="O41" s="32"/>
      <c r="P41" s="33"/>
      <c r="Q41" s="14"/>
      <c r="R41" s="14"/>
      <c r="S41" s="14"/>
      <c r="T41" s="14"/>
    </row>
    <row r="42" spans="1:20" x14ac:dyDescent="0.3">
      <c r="A42">
        <v>42</v>
      </c>
      <c r="B42" s="42" t="s">
        <v>132</v>
      </c>
      <c r="C42" s="15"/>
      <c r="D42" s="34" t="s">
        <v>126</v>
      </c>
      <c r="E42" s="42"/>
      <c r="F42" s="42"/>
      <c r="G42" s="45" t="s">
        <v>390</v>
      </c>
      <c r="J42"/>
      <c r="K42" s="44"/>
      <c r="L42" s="44"/>
      <c r="M42" s="44"/>
      <c r="N42" s="44"/>
      <c r="O42" s="44"/>
      <c r="P42" s="46"/>
      <c r="Q42" s="14"/>
      <c r="R42" s="14"/>
      <c r="S42" s="14"/>
      <c r="T42" s="14"/>
    </row>
    <row r="43" spans="1:20" x14ac:dyDescent="0.3">
      <c r="A43">
        <v>43</v>
      </c>
      <c r="B43" s="42" t="s">
        <v>133</v>
      </c>
      <c r="C43" s="15"/>
      <c r="D43" s="34" t="s">
        <v>126</v>
      </c>
      <c r="E43" s="42"/>
      <c r="F43" s="42" t="s">
        <v>391</v>
      </c>
      <c r="G43" s="15"/>
      <c r="H43" s="34" t="s">
        <v>34</v>
      </c>
      <c r="J43" s="32"/>
      <c r="K43" s="32"/>
      <c r="L43" s="32"/>
      <c r="M43" s="32"/>
      <c r="N43" s="32"/>
      <c r="O43" s="32"/>
      <c r="P43" s="33"/>
      <c r="Q43" s="14"/>
      <c r="R43" s="14"/>
      <c r="S43" s="14"/>
      <c r="T43" s="14"/>
    </row>
    <row r="44" spans="1:20" x14ac:dyDescent="0.3">
      <c r="A44">
        <v>44</v>
      </c>
      <c r="B44" s="42" t="s">
        <v>134</v>
      </c>
      <c r="C44" s="15"/>
      <c r="D44" s="34" t="s">
        <v>126</v>
      </c>
      <c r="E44" s="42"/>
      <c r="J44" s="32"/>
      <c r="K44" s="32"/>
      <c r="L44" s="32"/>
      <c r="M44" s="32"/>
      <c r="N44" s="32"/>
      <c r="O44" s="32"/>
      <c r="P44" s="33"/>
      <c r="Q44" s="14"/>
      <c r="R44" s="14"/>
      <c r="S44" s="14"/>
      <c r="T44" s="14"/>
    </row>
    <row r="45" spans="1:20" x14ac:dyDescent="0.3">
      <c r="A45">
        <v>45</v>
      </c>
      <c r="B45" s="42" t="s">
        <v>135</v>
      </c>
      <c r="C45" s="15"/>
      <c r="D45" s="34" t="s">
        <v>126</v>
      </c>
      <c r="E45" s="42"/>
      <c r="F45" s="42"/>
      <c r="J45" s="32"/>
      <c r="K45" s="32"/>
      <c r="L45" s="32"/>
      <c r="M45" s="32"/>
      <c r="N45" s="32"/>
      <c r="O45" s="32"/>
      <c r="P45" s="33"/>
      <c r="Q45" s="14"/>
      <c r="R45" s="14"/>
      <c r="S45" s="14"/>
      <c r="T45" s="14"/>
    </row>
    <row r="46" spans="1:20" x14ac:dyDescent="0.3">
      <c r="A46">
        <v>46</v>
      </c>
      <c r="B46" s="42" t="s">
        <v>136</v>
      </c>
      <c r="C46" s="15"/>
      <c r="D46" s="34" t="s">
        <v>126</v>
      </c>
      <c r="E46" s="42"/>
      <c r="F46" s="42" t="s">
        <v>392</v>
      </c>
      <c r="G46" s="15"/>
      <c r="H46" s="34" t="s">
        <v>34</v>
      </c>
      <c r="J46" s="32"/>
      <c r="K46" s="32"/>
      <c r="L46" s="32"/>
      <c r="M46" s="32"/>
      <c r="N46" s="32"/>
      <c r="O46" s="32"/>
      <c r="P46" s="33"/>
      <c r="Q46" s="14"/>
      <c r="R46" s="14"/>
      <c r="S46" s="14"/>
      <c r="T46" s="14"/>
    </row>
    <row r="47" spans="1:20" x14ac:dyDescent="0.3">
      <c r="A47">
        <v>47</v>
      </c>
      <c r="B47" s="42" t="s">
        <v>137</v>
      </c>
      <c r="C47" s="15"/>
      <c r="D47" s="34" t="s">
        <v>126</v>
      </c>
      <c r="E47" s="42"/>
      <c r="F47" s="42" t="s">
        <v>393</v>
      </c>
      <c r="G47" s="15"/>
      <c r="H47" s="34" t="s">
        <v>34</v>
      </c>
      <c r="J47" s="32"/>
      <c r="K47" s="32"/>
      <c r="L47" s="32"/>
      <c r="M47" s="32"/>
      <c r="N47" s="32"/>
      <c r="O47" s="32"/>
      <c r="P47" s="33"/>
      <c r="Q47" s="14"/>
      <c r="R47" s="14"/>
      <c r="S47" s="14"/>
      <c r="T47" s="14"/>
    </row>
    <row r="48" spans="1:20" x14ac:dyDescent="0.3">
      <c r="A48">
        <v>48</v>
      </c>
      <c r="B48" s="42" t="s">
        <v>138</v>
      </c>
      <c r="C48" s="15"/>
      <c r="D48" s="34" t="s">
        <v>126</v>
      </c>
      <c r="E48" s="42"/>
      <c r="F48" s="42" t="s">
        <v>86</v>
      </c>
      <c r="G48" s="15"/>
      <c r="H48" s="34" t="s">
        <v>34</v>
      </c>
      <c r="J48" s="32"/>
      <c r="K48" s="32"/>
      <c r="L48" s="32"/>
      <c r="M48" s="32"/>
      <c r="N48" s="32"/>
      <c r="O48" s="32"/>
      <c r="P48" s="33"/>
      <c r="Q48" s="14"/>
      <c r="R48" s="14"/>
      <c r="S48" s="14"/>
      <c r="T48" s="14"/>
    </row>
    <row r="49" spans="1:20" x14ac:dyDescent="0.3">
      <c r="A49">
        <v>49</v>
      </c>
      <c r="B49" s="42" t="s">
        <v>139</v>
      </c>
      <c r="C49" s="15"/>
      <c r="D49" s="34" t="s">
        <v>126</v>
      </c>
      <c r="E49" s="42"/>
      <c r="F49" s="42" t="s">
        <v>394</v>
      </c>
      <c r="G49" s="15"/>
      <c r="H49" s="34" t="s">
        <v>34</v>
      </c>
      <c r="J49" s="32"/>
      <c r="K49" s="32"/>
      <c r="L49" s="32"/>
      <c r="M49" s="32"/>
      <c r="N49" s="32"/>
      <c r="O49" s="32"/>
      <c r="P49" s="33"/>
      <c r="Q49" s="14"/>
      <c r="R49" s="14"/>
      <c r="S49" s="14"/>
      <c r="T49" s="14"/>
    </row>
    <row r="50" spans="1:20" x14ac:dyDescent="0.3">
      <c r="A50">
        <v>50</v>
      </c>
      <c r="B50" s="42"/>
      <c r="E50" s="42"/>
      <c r="F50" s="42"/>
      <c r="J50" s="32"/>
      <c r="K50" s="32"/>
      <c r="L50" s="32"/>
      <c r="M50" s="32"/>
      <c r="N50" s="32"/>
      <c r="O50" s="32"/>
      <c r="P50" s="33"/>
      <c r="Q50" s="14"/>
      <c r="R50" s="14"/>
      <c r="S50" s="14"/>
      <c r="T50" s="14"/>
    </row>
    <row r="51" spans="1:20" x14ac:dyDescent="0.3">
      <c r="A51">
        <v>51</v>
      </c>
      <c r="B51" s="42" t="s">
        <v>502</v>
      </c>
      <c r="C51" s="15"/>
      <c r="J51" s="32"/>
      <c r="K51" s="32"/>
      <c r="L51" s="32"/>
      <c r="M51" s="32"/>
      <c r="N51" s="32"/>
      <c r="O51" s="32"/>
      <c r="P51" s="33"/>
      <c r="Q51" s="14"/>
      <c r="R51" s="14"/>
      <c r="S51" s="14"/>
      <c r="T51" s="14"/>
    </row>
    <row r="52" spans="1:20" ht="14.55" customHeight="1" x14ac:dyDescent="0.3">
      <c r="A52">
        <v>52</v>
      </c>
      <c r="J52" s="32"/>
      <c r="K52" s="32"/>
      <c r="L52" s="32"/>
      <c r="M52" s="32"/>
      <c r="N52" s="32"/>
      <c r="O52" s="32"/>
      <c r="P52" s="33"/>
      <c r="Q52" s="14"/>
      <c r="R52" s="14"/>
      <c r="S52" s="14"/>
      <c r="T52" s="14"/>
    </row>
    <row r="53" spans="1:20" x14ac:dyDescent="0.3">
      <c r="A53">
        <v>53</v>
      </c>
      <c r="J53" s="32"/>
      <c r="K53" s="32"/>
      <c r="L53" s="32"/>
      <c r="M53" s="32"/>
      <c r="N53" s="32"/>
      <c r="O53" s="32"/>
      <c r="P53" s="33"/>
      <c r="Q53" s="14"/>
      <c r="R53" s="14"/>
      <c r="S53" s="14"/>
      <c r="T53" s="14"/>
    </row>
    <row r="54" spans="1:20" x14ac:dyDescent="0.3">
      <c r="A54">
        <v>54</v>
      </c>
      <c r="J54" s="32"/>
      <c r="K54" s="32"/>
      <c r="L54" s="32"/>
      <c r="M54" s="32"/>
      <c r="N54" s="32"/>
      <c r="O54" s="32"/>
      <c r="P54" s="33"/>
      <c r="Q54" s="14"/>
      <c r="R54" s="14"/>
      <c r="S54" s="14"/>
      <c r="T54" s="14"/>
    </row>
    <row r="55" spans="1:20" ht="14.55" customHeight="1" x14ac:dyDescent="0.3">
      <c r="A55">
        <v>55</v>
      </c>
      <c r="B55" s="213" t="s">
        <v>289</v>
      </c>
      <c r="C55" s="213"/>
      <c r="D55" s="213"/>
      <c r="E55" s="213"/>
      <c r="F55" s="213"/>
      <c r="G55" s="213"/>
      <c r="H55" s="213"/>
      <c r="I55" s="213"/>
      <c r="J55" s="39"/>
      <c r="K55" s="39"/>
      <c r="L55" s="39"/>
      <c r="M55" s="39"/>
      <c r="N55" s="39"/>
      <c r="O55" s="39"/>
      <c r="P55" s="40"/>
      <c r="Q55" s="14"/>
      <c r="R55" s="14"/>
      <c r="S55" s="14"/>
      <c r="T55" s="14"/>
    </row>
    <row r="56" spans="1:20" ht="14.55" customHeight="1" x14ac:dyDescent="0.3">
      <c r="A56">
        <v>56</v>
      </c>
      <c r="B56" s="213"/>
      <c r="C56" s="213"/>
      <c r="D56" s="213"/>
      <c r="E56" s="213"/>
      <c r="F56" s="213"/>
      <c r="G56" s="213"/>
      <c r="H56" s="213"/>
      <c r="I56" s="213"/>
      <c r="J56" s="39"/>
      <c r="K56" s="39"/>
      <c r="L56" s="39"/>
      <c r="M56" s="39"/>
      <c r="N56" s="39"/>
      <c r="O56" s="39"/>
      <c r="P56" s="40"/>
      <c r="Q56" s="14"/>
      <c r="R56" s="14"/>
      <c r="S56" s="14"/>
      <c r="T56" s="14"/>
    </row>
    <row r="57" spans="1:20" ht="14.55" customHeight="1" x14ac:dyDescent="0.3">
      <c r="A57">
        <v>57</v>
      </c>
      <c r="B57" s="213"/>
      <c r="C57" s="213"/>
      <c r="D57" s="213"/>
      <c r="E57" s="213"/>
      <c r="F57" s="213"/>
      <c r="G57" s="213"/>
      <c r="H57" s="213"/>
      <c r="I57" s="213"/>
      <c r="J57" s="39"/>
      <c r="K57" s="39"/>
      <c r="L57" s="39"/>
      <c r="M57" s="39"/>
      <c r="N57" s="39"/>
      <c r="O57" s="39"/>
      <c r="P57" s="40"/>
      <c r="Q57" s="14"/>
      <c r="R57" s="14"/>
      <c r="S57" s="14"/>
      <c r="T57" s="14"/>
    </row>
    <row r="58" spans="1:20" ht="14.55" customHeight="1" x14ac:dyDescent="0.3">
      <c r="A58">
        <v>58</v>
      </c>
      <c r="B58" s="42"/>
      <c r="C58" s="42"/>
      <c r="D58" s="47"/>
      <c r="E58" s="42"/>
      <c r="F58" s="42"/>
      <c r="G58" s="42"/>
      <c r="H58" s="42"/>
      <c r="I58" s="42"/>
      <c r="J58" s="217" t="s">
        <v>261</v>
      </c>
      <c r="K58" s="217"/>
      <c r="L58" s="218" t="s">
        <v>267</v>
      </c>
      <c r="M58" s="218"/>
      <c r="N58" s="218"/>
      <c r="O58" s="218"/>
      <c r="P58" s="219"/>
      <c r="Q58" s="14"/>
      <c r="R58" s="14"/>
      <c r="S58" s="14"/>
      <c r="T58" s="14"/>
    </row>
    <row r="59" spans="1:20" ht="14.55" customHeight="1" x14ac:dyDescent="0.3">
      <c r="A59">
        <v>59</v>
      </c>
      <c r="B59" s="42" t="s">
        <v>3219</v>
      </c>
      <c r="C59" s="16">
        <f>+SUM(Info_Ges98!T5:T1000)</f>
        <v>0</v>
      </c>
      <c r="D59" s="47" t="s">
        <v>23</v>
      </c>
      <c r="E59" s="42"/>
      <c r="F59" s="42"/>
      <c r="G59" s="42"/>
      <c r="H59" s="42"/>
      <c r="I59" s="42"/>
      <c r="J59" s="217"/>
      <c r="K59" s="217"/>
      <c r="L59" s="218"/>
      <c r="M59" s="218"/>
      <c r="N59" s="218"/>
      <c r="O59" s="218"/>
      <c r="P59" s="219"/>
      <c r="Q59" s="14"/>
      <c r="R59" s="14"/>
      <c r="S59" s="14"/>
      <c r="T59" s="14"/>
    </row>
    <row r="60" spans="1:20" ht="18" x14ac:dyDescent="0.35">
      <c r="A60">
        <v>60</v>
      </c>
      <c r="B60" s="42" t="s">
        <v>3220</v>
      </c>
      <c r="C60" s="16">
        <f>+SUM(Info_Ges98!W5:W1000)</f>
        <v>0</v>
      </c>
      <c r="D60" s="47" t="s">
        <v>23</v>
      </c>
      <c r="E60" s="42"/>
      <c r="F60" s="42"/>
      <c r="G60" s="42"/>
      <c r="H60" s="42"/>
      <c r="I60" s="42"/>
      <c r="J60" s="222" t="s">
        <v>271</v>
      </c>
      <c r="K60" s="222"/>
      <c r="L60" s="222"/>
      <c r="M60" s="222"/>
      <c r="N60" s="222"/>
      <c r="O60" s="222"/>
      <c r="P60" s="223"/>
      <c r="Q60" s="14"/>
      <c r="R60" s="14"/>
      <c r="S60" s="14"/>
      <c r="T60" s="14"/>
    </row>
    <row r="61" spans="1:20" ht="14.55" customHeight="1" x14ac:dyDescent="0.3">
      <c r="A61">
        <v>61</v>
      </c>
      <c r="B61" s="42"/>
      <c r="C61" s="47"/>
      <c r="D61" s="47"/>
      <c r="E61" s="42"/>
      <c r="F61" s="42"/>
      <c r="G61" s="49"/>
      <c r="H61" s="241" t="s">
        <v>415</v>
      </c>
      <c r="I61" s="49"/>
      <c r="J61" s="32" t="s">
        <v>265</v>
      </c>
      <c r="K61" s="32"/>
      <c r="L61" s="32"/>
      <c r="M61" s="32"/>
      <c r="N61" s="32"/>
      <c r="O61" s="32"/>
      <c r="P61" s="33"/>
      <c r="Q61" s="14"/>
      <c r="R61" s="14"/>
      <c r="S61" s="14"/>
      <c r="T61" s="14"/>
    </row>
    <row r="62" spans="1:20" ht="15" customHeight="1" thickBot="1" x14ac:dyDescent="0.35">
      <c r="A62">
        <v>62</v>
      </c>
      <c r="B62" s="42" t="s">
        <v>20</v>
      </c>
      <c r="C62" s="15"/>
      <c r="D62" s="47" t="s">
        <v>21</v>
      </c>
      <c r="E62" s="42"/>
      <c r="F62" s="42"/>
      <c r="G62" s="49"/>
      <c r="H62" s="242"/>
      <c r="I62" s="49"/>
      <c r="J62" s="32" t="s">
        <v>266</v>
      </c>
      <c r="K62" s="32"/>
      <c r="L62" s="32"/>
      <c r="M62" s="32"/>
      <c r="N62" s="32"/>
      <c r="O62" s="32"/>
      <c r="P62" s="33"/>
      <c r="Q62" s="14"/>
      <c r="R62" s="14"/>
      <c r="S62" s="14"/>
      <c r="T62" s="14"/>
    </row>
    <row r="63" spans="1:20" ht="15" thickBot="1" x14ac:dyDescent="0.35">
      <c r="A63">
        <v>63</v>
      </c>
      <c r="B63" s="42"/>
      <c r="C63" s="47"/>
      <c r="D63" s="47"/>
      <c r="E63" s="42"/>
      <c r="F63" s="42"/>
      <c r="G63" s="42" t="s">
        <v>143</v>
      </c>
      <c r="H63" s="50" t="str">
        <f>+IFERROR(C62/C34,"")</f>
        <v/>
      </c>
      <c r="I63" s="34" t="s">
        <v>142</v>
      </c>
      <c r="J63" s="32"/>
      <c r="K63" s="32"/>
      <c r="L63" s="32"/>
      <c r="M63" s="32"/>
      <c r="N63" s="32"/>
      <c r="O63" s="32"/>
      <c r="P63" s="33"/>
      <c r="Q63" s="14"/>
      <c r="R63" s="14"/>
      <c r="S63" s="14"/>
      <c r="T63" s="14"/>
    </row>
    <row r="64" spans="1:20" ht="15" customHeight="1" thickBot="1" x14ac:dyDescent="0.35">
      <c r="A64">
        <v>64</v>
      </c>
      <c r="B64" s="42" t="s">
        <v>22</v>
      </c>
      <c r="C64" s="16"/>
      <c r="D64" s="47" t="s">
        <v>23</v>
      </c>
      <c r="E64" s="42"/>
      <c r="F64" s="42"/>
      <c r="G64" s="42" t="s">
        <v>143</v>
      </c>
      <c r="H64" s="50" t="str">
        <f>+IFERROR(C62/C64,"")</f>
        <v/>
      </c>
      <c r="I64" s="34" t="s">
        <v>146</v>
      </c>
      <c r="J64" s="217" t="s">
        <v>262</v>
      </c>
      <c r="K64" s="217"/>
      <c r="L64" s="218" t="s">
        <v>268</v>
      </c>
      <c r="M64" s="218"/>
      <c r="N64" s="218"/>
      <c r="O64" s="218"/>
      <c r="P64" s="219"/>
      <c r="Q64" s="14"/>
      <c r="R64" s="14"/>
      <c r="S64" s="14"/>
      <c r="T64" s="14"/>
    </row>
    <row r="65" spans="1:20" ht="15" customHeight="1" thickBot="1" x14ac:dyDescent="0.35">
      <c r="A65">
        <v>65</v>
      </c>
      <c r="B65" s="42" t="s">
        <v>24</v>
      </c>
      <c r="C65" s="15"/>
      <c r="D65" s="47" t="s">
        <v>21</v>
      </c>
      <c r="E65" s="42"/>
      <c r="F65" s="42"/>
      <c r="G65" s="42" t="s">
        <v>144</v>
      </c>
      <c r="H65" s="50" t="str">
        <f>+IFERROR(C65/C34,"")</f>
        <v/>
      </c>
      <c r="I65" s="34" t="s">
        <v>147</v>
      </c>
      <c r="J65" s="217"/>
      <c r="K65" s="217"/>
      <c r="L65" s="218"/>
      <c r="M65" s="218"/>
      <c r="N65" s="218"/>
      <c r="O65" s="218"/>
      <c r="P65" s="219"/>
      <c r="Q65" s="14"/>
      <c r="R65" s="14"/>
      <c r="S65" s="14"/>
      <c r="T65" s="14"/>
    </row>
    <row r="66" spans="1:20" ht="18.600000000000001" thickBot="1" x14ac:dyDescent="0.4">
      <c r="A66">
        <v>66</v>
      </c>
      <c r="B66" s="42" t="s">
        <v>25</v>
      </c>
      <c r="C66" s="15"/>
      <c r="D66" s="47"/>
      <c r="E66" s="42"/>
      <c r="F66" s="42"/>
      <c r="G66" s="42" t="s">
        <v>27</v>
      </c>
      <c r="H66" s="142" t="str">
        <f>+IFERROR(C62/C65,"")</f>
        <v/>
      </c>
      <c r="I66" s="34" t="s">
        <v>29</v>
      </c>
      <c r="J66" s="222" t="s">
        <v>270</v>
      </c>
      <c r="K66" s="222"/>
      <c r="L66" s="222"/>
      <c r="M66" s="222"/>
      <c r="N66" s="222"/>
      <c r="O66" s="222"/>
      <c r="P66" s="223"/>
      <c r="Q66" s="14"/>
      <c r="R66" s="14"/>
      <c r="S66" s="14"/>
      <c r="T66" s="14"/>
    </row>
    <row r="67" spans="1:20" ht="15" thickBot="1" x14ac:dyDescent="0.35">
      <c r="A67">
        <v>67</v>
      </c>
      <c r="B67" s="42" t="s">
        <v>54</v>
      </c>
      <c r="C67" s="16"/>
      <c r="D67" s="47" t="s">
        <v>29</v>
      </c>
      <c r="E67" s="42"/>
      <c r="F67" s="42"/>
      <c r="G67" s="42" t="s">
        <v>26</v>
      </c>
      <c r="H67" s="50" t="str">
        <f>+IFERROR(C62/C66,"")</f>
        <v/>
      </c>
      <c r="I67" s="34" t="s">
        <v>145</v>
      </c>
      <c r="J67" s="32" t="s">
        <v>269</v>
      </c>
      <c r="K67" s="32"/>
      <c r="L67" s="32"/>
      <c r="M67" s="32"/>
      <c r="N67" s="32"/>
      <c r="O67" s="32"/>
      <c r="P67" s="33"/>
      <c r="Q67" s="14"/>
      <c r="R67" s="14"/>
      <c r="S67" s="14"/>
      <c r="T67" s="14"/>
    </row>
    <row r="68" spans="1:20" x14ac:dyDescent="0.3">
      <c r="A68">
        <v>68</v>
      </c>
      <c r="B68" s="42"/>
      <c r="C68" s="42"/>
      <c r="D68" s="47"/>
      <c r="E68" s="42"/>
      <c r="F68" s="42"/>
      <c r="J68" s="32" t="s">
        <v>266</v>
      </c>
      <c r="K68" s="32"/>
      <c r="L68" s="32"/>
      <c r="M68" s="32"/>
      <c r="N68" s="32"/>
      <c r="O68" s="32"/>
      <c r="P68" s="33"/>
      <c r="Q68" s="14"/>
      <c r="R68" s="14"/>
      <c r="S68" s="14"/>
      <c r="T68" s="14"/>
    </row>
    <row r="69" spans="1:20" x14ac:dyDescent="0.3">
      <c r="A69">
        <v>69</v>
      </c>
      <c r="B69" s="42"/>
      <c r="C69" s="42"/>
      <c r="D69" s="47"/>
      <c r="E69" s="42"/>
      <c r="F69" s="42"/>
      <c r="J69" s="32"/>
      <c r="K69" s="32"/>
      <c r="L69" s="32"/>
      <c r="M69" s="32"/>
      <c r="N69" s="32"/>
      <c r="O69" s="32"/>
      <c r="P69" s="33"/>
      <c r="Q69" s="14"/>
      <c r="R69" s="14"/>
      <c r="S69" s="14"/>
      <c r="T69" s="14"/>
    </row>
    <row r="70" spans="1:20" ht="14.55" customHeight="1" x14ac:dyDescent="0.3">
      <c r="A70">
        <v>70</v>
      </c>
      <c r="B70" s="213" t="s">
        <v>28</v>
      </c>
      <c r="C70" s="213"/>
      <c r="D70" s="213"/>
      <c r="E70" s="213"/>
      <c r="F70" s="213"/>
      <c r="G70" s="213"/>
      <c r="H70" s="213"/>
      <c r="I70" s="213"/>
      <c r="J70" s="39"/>
      <c r="K70" s="39"/>
      <c r="L70" s="39"/>
      <c r="M70" s="39"/>
      <c r="N70" s="39"/>
      <c r="O70" s="39"/>
      <c r="P70" s="40"/>
      <c r="Q70" s="14"/>
      <c r="R70" s="14"/>
      <c r="S70" s="14"/>
      <c r="T70" s="14"/>
    </row>
    <row r="71" spans="1:20" ht="14.55" customHeight="1" x14ac:dyDescent="0.3">
      <c r="A71">
        <v>71</v>
      </c>
      <c r="B71" s="213"/>
      <c r="C71" s="213"/>
      <c r="D71" s="213"/>
      <c r="E71" s="213"/>
      <c r="F71" s="213"/>
      <c r="G71" s="213"/>
      <c r="H71" s="213"/>
      <c r="I71" s="213"/>
      <c r="J71" s="39"/>
      <c r="K71" s="39"/>
      <c r="L71" s="39"/>
      <c r="M71" s="39"/>
      <c r="N71" s="39"/>
      <c r="O71" s="39"/>
      <c r="P71" s="40"/>
      <c r="Q71" s="14"/>
      <c r="R71" s="14"/>
      <c r="S71" s="14"/>
      <c r="T71" s="14"/>
    </row>
    <row r="72" spans="1:20" ht="14.55" customHeight="1" thickBot="1" x14ac:dyDescent="0.35">
      <c r="A72">
        <v>72</v>
      </c>
      <c r="B72" s="213"/>
      <c r="C72" s="213"/>
      <c r="D72" s="213"/>
      <c r="E72" s="213"/>
      <c r="F72" s="213"/>
      <c r="G72" s="213"/>
      <c r="H72" s="213"/>
      <c r="I72" s="213"/>
      <c r="J72" s="39"/>
      <c r="K72" s="39"/>
      <c r="L72" s="39"/>
      <c r="M72" s="39"/>
      <c r="N72" s="39"/>
      <c r="O72" s="39"/>
      <c r="P72" s="40"/>
      <c r="Q72" s="14"/>
      <c r="R72" s="14"/>
      <c r="S72" s="14"/>
      <c r="T72" s="14"/>
    </row>
    <row r="73" spans="1:20" ht="17.55" customHeight="1" x14ac:dyDescent="0.3">
      <c r="A73">
        <v>73</v>
      </c>
      <c r="B73" s="42"/>
      <c r="C73" s="42"/>
      <c r="D73" s="42"/>
      <c r="E73" s="42"/>
      <c r="F73" s="42"/>
      <c r="G73" s="42"/>
      <c r="H73" s="42"/>
      <c r="I73" s="42"/>
      <c r="J73" s="224" t="s">
        <v>350</v>
      </c>
      <c r="K73" s="225"/>
      <c r="L73" s="225"/>
      <c r="M73" s="225"/>
      <c r="N73" s="225"/>
      <c r="O73" s="225"/>
      <c r="P73" s="226"/>
      <c r="Q73" s="14"/>
      <c r="R73" s="14"/>
      <c r="S73" s="14"/>
      <c r="T73" s="14"/>
    </row>
    <row r="74" spans="1:20" ht="21.6" thickBot="1" x14ac:dyDescent="0.45">
      <c r="A74">
        <v>74</v>
      </c>
      <c r="B74" s="51" t="s">
        <v>3223</v>
      </c>
      <c r="C74" s="52"/>
      <c r="D74" s="42"/>
      <c r="E74" s="42"/>
      <c r="F74" s="42"/>
      <c r="G74" s="42"/>
      <c r="H74" s="42"/>
      <c r="I74" s="42"/>
      <c r="J74" s="227"/>
      <c r="K74" s="228"/>
      <c r="L74" s="228"/>
      <c r="M74" s="228"/>
      <c r="N74" s="228"/>
      <c r="O74" s="228"/>
      <c r="P74" s="229"/>
      <c r="Q74" s="14"/>
      <c r="R74" s="14"/>
      <c r="S74" s="14"/>
      <c r="T74" s="14"/>
    </row>
    <row r="75" spans="1:20" ht="14.55" customHeight="1" x14ac:dyDescent="0.4">
      <c r="A75">
        <v>75</v>
      </c>
      <c r="B75" s="42" t="s">
        <v>3221</v>
      </c>
      <c r="C75" s="16"/>
      <c r="D75" s="47" t="s">
        <v>23</v>
      </c>
      <c r="E75" s="42"/>
      <c r="F75" s="42"/>
      <c r="G75" s="42"/>
      <c r="H75" s="42"/>
      <c r="I75" s="42"/>
      <c r="J75" s="53" t="s">
        <v>277</v>
      </c>
      <c r="K75" s="54"/>
      <c r="L75" s="54"/>
      <c r="M75" s="55"/>
      <c r="N75" s="53" t="s">
        <v>277</v>
      </c>
      <c r="O75" s="54"/>
      <c r="P75" s="56"/>
      <c r="Q75" s="14"/>
      <c r="R75" s="14"/>
      <c r="S75" s="14"/>
      <c r="T75" s="14"/>
    </row>
    <row r="76" spans="1:20" ht="21" x14ac:dyDescent="0.4">
      <c r="A76">
        <v>76</v>
      </c>
      <c r="B76" s="42" t="s">
        <v>57</v>
      </c>
      <c r="C76" s="16"/>
      <c r="D76" s="47" t="s">
        <v>29</v>
      </c>
      <c r="E76" s="42"/>
      <c r="F76" s="42"/>
      <c r="G76" s="42"/>
      <c r="H76" s="42"/>
      <c r="I76" s="42"/>
      <c r="J76" s="57" t="s">
        <v>3222</v>
      </c>
      <c r="K76" s="58"/>
      <c r="L76" s="58"/>
      <c r="M76" s="59"/>
      <c r="N76" s="57" t="s">
        <v>3232</v>
      </c>
      <c r="O76" s="58"/>
      <c r="P76" s="60"/>
      <c r="Q76" s="14"/>
      <c r="R76" s="14"/>
      <c r="S76" s="14"/>
      <c r="T76" s="14"/>
    </row>
    <row r="77" spans="1:20" x14ac:dyDescent="0.3">
      <c r="A77">
        <v>77</v>
      </c>
      <c r="B77" s="42"/>
      <c r="C77" s="42"/>
      <c r="D77" s="47"/>
      <c r="E77" s="42"/>
      <c r="F77" s="42"/>
      <c r="G77" s="42"/>
      <c r="H77" s="42"/>
      <c r="I77" s="42"/>
      <c r="J77" s="61" t="s">
        <v>278</v>
      </c>
      <c r="K77" s="62"/>
      <c r="L77" s="15"/>
      <c r="M77" s="63"/>
      <c r="N77" s="61" t="s">
        <v>282</v>
      </c>
      <c r="O77" s="62"/>
      <c r="P77" s="15"/>
      <c r="Q77" s="14"/>
      <c r="R77" s="14"/>
      <c r="S77" s="14"/>
      <c r="T77" s="14"/>
    </row>
    <row r="78" spans="1:20" x14ac:dyDescent="0.3">
      <c r="A78">
        <v>78</v>
      </c>
      <c r="B78" s="64" t="s">
        <v>276</v>
      </c>
      <c r="C78" s="64"/>
      <c r="D78" s="47"/>
      <c r="E78" s="42"/>
      <c r="F78" s="42"/>
      <c r="G78" s="42"/>
      <c r="H78" s="42"/>
      <c r="I78" s="42"/>
      <c r="J78" s="65" t="s">
        <v>279</v>
      </c>
      <c r="K78" s="66"/>
      <c r="L78" s="15"/>
      <c r="M78" s="67"/>
      <c r="N78" s="65" t="s">
        <v>412</v>
      </c>
      <c r="O78" s="33"/>
      <c r="P78" s="126"/>
      <c r="Q78" s="14"/>
      <c r="R78" s="14"/>
      <c r="S78" s="14"/>
      <c r="T78" s="14"/>
    </row>
    <row r="79" spans="1:20" x14ac:dyDescent="0.3">
      <c r="A79">
        <v>79</v>
      </c>
      <c r="B79" s="42" t="s">
        <v>3225</v>
      </c>
      <c r="C79" s="16"/>
      <c r="D79" s="47" t="s">
        <v>29</v>
      </c>
      <c r="E79" s="42"/>
      <c r="F79" s="42"/>
      <c r="G79" s="42"/>
      <c r="H79" s="42"/>
      <c r="I79" s="42"/>
      <c r="J79" s="61" t="s">
        <v>281</v>
      </c>
      <c r="K79" s="32"/>
      <c r="L79" s="15"/>
      <c r="M79" s="63"/>
      <c r="N79" s="65" t="s">
        <v>413</v>
      </c>
      <c r="O79" s="33"/>
      <c r="P79" s="126"/>
      <c r="Q79" s="14"/>
      <c r="R79" s="14"/>
      <c r="S79" s="14"/>
      <c r="T79" s="14"/>
    </row>
    <row r="80" spans="1:20" x14ac:dyDescent="0.3">
      <c r="A80">
        <v>80</v>
      </c>
      <c r="B80" s="42" t="s">
        <v>3226</v>
      </c>
      <c r="C80" s="16"/>
      <c r="D80" s="47" t="s">
        <v>29</v>
      </c>
      <c r="E80" s="42"/>
      <c r="F80" s="42"/>
      <c r="G80" s="42"/>
      <c r="H80" s="42"/>
      <c r="I80" s="42"/>
      <c r="J80" s="65" t="s">
        <v>280</v>
      </c>
      <c r="K80" s="33"/>
      <c r="L80" s="125"/>
      <c r="M80" s="67"/>
      <c r="N80" s="65" t="s">
        <v>414</v>
      </c>
      <c r="O80" s="33"/>
      <c r="P80" s="15"/>
      <c r="Q80" s="14"/>
      <c r="R80" s="14"/>
      <c r="S80" s="14"/>
      <c r="T80" s="14"/>
    </row>
    <row r="81" spans="1:20" x14ac:dyDescent="0.3">
      <c r="A81">
        <v>81</v>
      </c>
      <c r="B81" s="47"/>
      <c r="C81" s="47"/>
      <c r="D81" s="47"/>
      <c r="E81" s="42"/>
      <c r="F81" s="42"/>
      <c r="G81" s="42"/>
      <c r="H81" s="42"/>
      <c r="I81" s="42"/>
      <c r="J81" s="68" t="s">
        <v>285</v>
      </c>
      <c r="K81" s="69"/>
      <c r="L81" s="70"/>
      <c r="M81" s="71"/>
      <c r="N81" s="68" t="s">
        <v>285</v>
      </c>
      <c r="O81" s="68"/>
      <c r="P81" s="72"/>
      <c r="Q81" s="14"/>
      <c r="R81" s="14"/>
      <c r="S81" s="14"/>
      <c r="T81" s="14"/>
    </row>
    <row r="82" spans="1:20" x14ac:dyDescent="0.3">
      <c r="A82">
        <v>82</v>
      </c>
      <c r="E82" s="42"/>
      <c r="F82" s="42"/>
      <c r="G82" s="42"/>
      <c r="H82" s="42"/>
      <c r="I82" s="42"/>
      <c r="J82" s="65" t="s">
        <v>282</v>
      </c>
      <c r="K82" s="32"/>
      <c r="L82" s="73">
        <f>+L77+L78</f>
        <v>0</v>
      </c>
      <c r="M82" s="74"/>
      <c r="N82" s="65" t="s">
        <v>282</v>
      </c>
      <c r="O82" s="32"/>
      <c r="P82" s="75">
        <f>+P77</f>
        <v>0</v>
      </c>
      <c r="Q82" s="14"/>
      <c r="R82" s="14"/>
      <c r="S82" s="14"/>
      <c r="T82" s="14"/>
    </row>
    <row r="83" spans="1:20" ht="21" x14ac:dyDescent="0.4">
      <c r="A83">
        <v>83</v>
      </c>
      <c r="B83" s="232" t="s">
        <v>3224</v>
      </c>
      <c r="C83" s="232"/>
      <c r="D83" s="42"/>
      <c r="E83" s="42"/>
      <c r="F83" s="42"/>
      <c r="G83" s="42"/>
      <c r="H83" s="42"/>
      <c r="I83" s="42"/>
      <c r="J83" s="65" t="s">
        <v>283</v>
      </c>
      <c r="K83" s="32"/>
      <c r="L83" s="76" t="str">
        <f>IFERROR(L79/L77,"")</f>
        <v/>
      </c>
      <c r="M83" s="77"/>
      <c r="N83" s="65" t="s">
        <v>273</v>
      </c>
      <c r="O83" s="32"/>
      <c r="P83" s="76" t="str">
        <f>IFERROR(P78/P77,"")</f>
        <v/>
      </c>
      <c r="Q83" s="14"/>
      <c r="R83" s="14"/>
      <c r="S83" s="14"/>
      <c r="T83" s="14"/>
    </row>
    <row r="84" spans="1:20" ht="15" thickBot="1" x14ac:dyDescent="0.35">
      <c r="A84">
        <v>84</v>
      </c>
      <c r="B84" s="42" t="s">
        <v>3227</v>
      </c>
      <c r="C84" s="16"/>
      <c r="D84" s="47" t="s">
        <v>23</v>
      </c>
      <c r="E84" s="42"/>
      <c r="F84" s="42"/>
      <c r="G84" s="42"/>
      <c r="H84" s="42"/>
      <c r="I84" s="42"/>
      <c r="J84" s="78" t="s">
        <v>284</v>
      </c>
      <c r="K84" s="79"/>
      <c r="L84" s="76" t="str">
        <f>IFERROR(L80/L78,"")</f>
        <v/>
      </c>
      <c r="M84" s="77"/>
      <c r="N84" s="65" t="s">
        <v>275</v>
      </c>
      <c r="O84" s="32"/>
      <c r="P84" s="76" t="str">
        <f>IFERROR(P79/P77,"")</f>
        <v/>
      </c>
      <c r="Q84" s="14"/>
      <c r="R84" s="14"/>
      <c r="S84" s="14"/>
      <c r="T84" s="14"/>
    </row>
    <row r="85" spans="1:20" ht="15" thickBot="1" x14ac:dyDescent="0.35">
      <c r="A85">
        <v>85</v>
      </c>
      <c r="B85" s="42"/>
      <c r="C85" s="42" t="s">
        <v>3228</v>
      </c>
      <c r="D85" s="47"/>
      <c r="E85" s="42"/>
      <c r="F85" s="42"/>
      <c r="G85" s="42"/>
      <c r="H85" s="42"/>
      <c r="I85" s="42"/>
      <c r="J85" s="32"/>
      <c r="K85" s="32"/>
      <c r="L85" s="32"/>
      <c r="M85" s="32"/>
      <c r="N85" s="78" t="s">
        <v>274</v>
      </c>
      <c r="O85" s="79"/>
      <c r="P85" s="76" t="str">
        <f>IFERROR(P80/P77,"")</f>
        <v/>
      </c>
      <c r="Q85" s="14"/>
      <c r="R85" s="14"/>
      <c r="S85" s="14"/>
      <c r="T85" s="14"/>
    </row>
    <row r="86" spans="1:20" ht="14.55" customHeight="1" x14ac:dyDescent="0.3">
      <c r="A86">
        <v>86</v>
      </c>
      <c r="B86" s="42" t="s">
        <v>32</v>
      </c>
      <c r="C86" s="16"/>
      <c r="D86" s="47" t="s">
        <v>29</v>
      </c>
      <c r="E86" s="42"/>
      <c r="F86" s="42" t="s">
        <v>35</v>
      </c>
      <c r="G86" s="16"/>
      <c r="H86" s="47" t="s">
        <v>37</v>
      </c>
      <c r="I86" s="42"/>
      <c r="J86" s="80" t="s">
        <v>273</v>
      </c>
      <c r="K86" s="32" t="s">
        <v>286</v>
      </c>
      <c r="L86" s="32"/>
      <c r="M86" s="32"/>
      <c r="N86" s="32"/>
      <c r="O86" s="32"/>
      <c r="P86" s="33"/>
      <c r="Q86" s="14"/>
      <c r="R86" s="14"/>
      <c r="S86" s="14"/>
      <c r="T86" s="14"/>
    </row>
    <row r="87" spans="1:20" ht="15.6" x14ac:dyDescent="0.3">
      <c r="A87">
        <v>87</v>
      </c>
      <c r="B87" s="42" t="s">
        <v>31</v>
      </c>
      <c r="C87" s="16"/>
      <c r="D87" s="47" t="s">
        <v>29</v>
      </c>
      <c r="E87" s="42"/>
      <c r="F87" s="42" t="s">
        <v>3231</v>
      </c>
      <c r="G87" s="16"/>
      <c r="H87" s="47" t="s">
        <v>34</v>
      </c>
      <c r="I87" s="42"/>
      <c r="J87" s="80" t="s">
        <v>275</v>
      </c>
      <c r="K87" s="32" t="s">
        <v>287</v>
      </c>
      <c r="L87" s="32"/>
      <c r="M87" s="32"/>
      <c r="N87" s="32"/>
      <c r="O87" s="32"/>
      <c r="P87" s="33"/>
      <c r="Q87" s="14"/>
      <c r="R87" s="14"/>
      <c r="S87" s="14"/>
      <c r="T87" s="14"/>
    </row>
    <row r="88" spans="1:20" ht="15.6" x14ac:dyDescent="0.3">
      <c r="A88">
        <v>88</v>
      </c>
      <c r="B88" s="42" t="s">
        <v>30</v>
      </c>
      <c r="C88" s="16"/>
      <c r="D88" s="47" t="s">
        <v>29</v>
      </c>
      <c r="E88" s="42"/>
      <c r="F88" s="42" t="s">
        <v>52</v>
      </c>
      <c r="G88" s="16"/>
      <c r="H88" s="47" t="s">
        <v>51</v>
      </c>
      <c r="I88" s="42"/>
      <c r="J88" s="80" t="s">
        <v>274</v>
      </c>
      <c r="K88" s="32" t="s">
        <v>288</v>
      </c>
      <c r="L88" s="32"/>
      <c r="M88" s="32"/>
      <c r="N88" s="32"/>
      <c r="O88" s="32"/>
      <c r="P88" s="33"/>
      <c r="Q88" s="14"/>
      <c r="R88" s="14"/>
      <c r="S88" s="14"/>
      <c r="T88" s="14"/>
    </row>
    <row r="89" spans="1:20" x14ac:dyDescent="0.3">
      <c r="A89">
        <v>89</v>
      </c>
      <c r="B89" s="42"/>
      <c r="C89" s="81"/>
      <c r="D89" s="47"/>
      <c r="E89" s="42"/>
      <c r="F89" s="42" t="s">
        <v>53</v>
      </c>
      <c r="G89" s="16"/>
      <c r="H89" s="47" t="s">
        <v>51</v>
      </c>
      <c r="I89" s="42"/>
      <c r="J89" s="32"/>
      <c r="K89" s="32"/>
      <c r="L89" s="32"/>
      <c r="M89" s="32"/>
      <c r="N89" s="32"/>
      <c r="O89" s="32"/>
      <c r="P89" s="33"/>
      <c r="Q89" s="14"/>
      <c r="R89" s="14"/>
      <c r="S89" s="14"/>
      <c r="T89" s="14"/>
    </row>
    <row r="90" spans="1:20" x14ac:dyDescent="0.3">
      <c r="A90">
        <v>90</v>
      </c>
      <c r="B90" s="42" t="s">
        <v>3229</v>
      </c>
      <c r="C90" s="16"/>
      <c r="D90" s="47" t="s">
        <v>29</v>
      </c>
      <c r="E90" s="42"/>
      <c r="F90" s="42"/>
      <c r="G90" s="42"/>
      <c r="H90" s="42"/>
      <c r="I90" s="42"/>
      <c r="J90" s="32"/>
      <c r="K90" s="32"/>
      <c r="L90" s="32"/>
      <c r="M90" s="32"/>
      <c r="N90" s="32"/>
      <c r="O90" s="32"/>
      <c r="P90" s="33"/>
      <c r="Q90" s="14"/>
      <c r="R90" s="14"/>
      <c r="S90" s="14"/>
      <c r="T90" s="14"/>
    </row>
    <row r="91" spans="1:20" x14ac:dyDescent="0.3">
      <c r="A91">
        <v>91</v>
      </c>
      <c r="B91" s="42" t="s">
        <v>3230</v>
      </c>
      <c r="C91" s="16"/>
      <c r="D91" s="47" t="s">
        <v>29</v>
      </c>
      <c r="E91" s="42"/>
      <c r="F91" s="42"/>
      <c r="G91" s="82" t="s">
        <v>55</v>
      </c>
      <c r="J91" s="32"/>
      <c r="K91" s="32"/>
      <c r="L91" s="32"/>
      <c r="M91" s="32"/>
      <c r="N91" s="32"/>
      <c r="O91" s="32"/>
      <c r="P91" s="33"/>
      <c r="Q91" s="14"/>
      <c r="R91" s="14"/>
      <c r="S91" s="14"/>
      <c r="T91" s="14"/>
    </row>
    <row r="92" spans="1:20" ht="14.55" customHeight="1" x14ac:dyDescent="0.3">
      <c r="A92">
        <v>92</v>
      </c>
      <c r="B92" s="42" t="s">
        <v>33</v>
      </c>
      <c r="C92" s="16"/>
      <c r="D92" s="47" t="s">
        <v>34</v>
      </c>
      <c r="E92" s="42"/>
      <c r="F92" s="41" t="s">
        <v>364</v>
      </c>
      <c r="G92" s="81" t="s">
        <v>432</v>
      </c>
      <c r="H92" s="81" t="s">
        <v>385</v>
      </c>
      <c r="J92" s="32"/>
      <c r="K92" s="32"/>
      <c r="L92" s="32"/>
      <c r="M92" s="32"/>
      <c r="N92" s="32"/>
      <c r="O92" s="32"/>
      <c r="P92" s="33"/>
      <c r="Q92" s="14"/>
      <c r="R92" s="14"/>
      <c r="S92" s="14"/>
      <c r="T92" s="14"/>
    </row>
    <row r="93" spans="1:20" x14ac:dyDescent="0.3">
      <c r="A93">
        <v>93</v>
      </c>
      <c r="B93" s="42"/>
      <c r="C93" s="42"/>
      <c r="D93" s="42"/>
      <c r="E93" s="42"/>
      <c r="F93" s="42" t="s">
        <v>380</v>
      </c>
      <c r="G93" s="16"/>
      <c r="H93" s="16"/>
      <c r="I93" s="42"/>
      <c r="J93" s="32"/>
      <c r="K93" s="32"/>
      <c r="L93" s="32"/>
      <c r="M93" s="32"/>
      <c r="N93" s="32"/>
      <c r="O93" s="32"/>
      <c r="P93" s="33"/>
      <c r="Q93" s="14"/>
      <c r="R93" s="14"/>
      <c r="S93" s="14"/>
      <c r="T93" s="14"/>
    </row>
    <row r="94" spans="1:20" x14ac:dyDescent="0.3">
      <c r="A94">
        <v>94</v>
      </c>
      <c r="B94" s="42" t="s">
        <v>344</v>
      </c>
      <c r="C94" s="16"/>
      <c r="D94" s="47" t="s">
        <v>34</v>
      </c>
      <c r="E94" s="42"/>
      <c r="F94" s="42" t="s">
        <v>381</v>
      </c>
      <c r="G94" s="16"/>
      <c r="H94" s="16"/>
      <c r="I94" s="42"/>
      <c r="J94" s="32"/>
      <c r="K94" s="32"/>
      <c r="L94" s="32"/>
      <c r="M94" s="32"/>
      <c r="N94" s="32"/>
      <c r="O94" s="32"/>
      <c r="P94" s="33"/>
      <c r="Q94" s="14"/>
      <c r="R94" s="14"/>
      <c r="S94" s="14"/>
      <c r="T94" s="14"/>
    </row>
    <row r="95" spans="1:20" x14ac:dyDescent="0.3">
      <c r="A95">
        <v>95</v>
      </c>
      <c r="B95" s="42" t="s">
        <v>345</v>
      </c>
      <c r="C95" s="16"/>
      <c r="D95" s="47" t="s">
        <v>34</v>
      </c>
      <c r="E95" s="42"/>
      <c r="F95" s="42" t="s">
        <v>383</v>
      </c>
      <c r="G95" s="16"/>
      <c r="H95" s="16"/>
      <c r="I95" s="42"/>
      <c r="J95" s="32"/>
      <c r="K95" s="32"/>
      <c r="L95" s="32"/>
      <c r="M95" s="32"/>
      <c r="N95" s="32"/>
      <c r="O95" s="32"/>
      <c r="P95" s="33"/>
      <c r="Q95" s="14"/>
      <c r="R95" s="14"/>
      <c r="S95" s="14"/>
      <c r="T95" s="14"/>
    </row>
    <row r="96" spans="1:20" x14ac:dyDescent="0.3">
      <c r="A96">
        <v>96</v>
      </c>
      <c r="B96" s="42"/>
      <c r="C96" s="47"/>
      <c r="D96" s="47"/>
      <c r="E96" s="42"/>
      <c r="F96" s="42" t="s">
        <v>382</v>
      </c>
      <c r="G96" s="16"/>
      <c r="H96" s="16"/>
      <c r="I96" s="42"/>
      <c r="J96" s="32"/>
      <c r="K96" s="32"/>
      <c r="L96" s="32"/>
      <c r="M96" s="32"/>
      <c r="N96" s="32"/>
      <c r="O96" s="32"/>
      <c r="P96" s="33"/>
      <c r="Q96" s="14"/>
      <c r="R96" s="14"/>
      <c r="S96" s="14"/>
      <c r="T96" s="14"/>
    </row>
    <row r="97" spans="1:20" x14ac:dyDescent="0.3">
      <c r="A97">
        <v>97</v>
      </c>
      <c r="B97" s="42"/>
      <c r="C97" s="42"/>
      <c r="D97" s="42"/>
      <c r="E97" s="42"/>
      <c r="F97" s="42" t="s">
        <v>384</v>
      </c>
      <c r="G97" s="16"/>
      <c r="H97" s="16"/>
      <c r="J97" s="32"/>
      <c r="K97" s="32"/>
      <c r="L97" s="32"/>
      <c r="M97" s="32"/>
      <c r="N97" s="32"/>
      <c r="O97" s="32"/>
      <c r="P97" s="33"/>
      <c r="Q97" s="14"/>
      <c r="R97" s="14"/>
      <c r="S97" s="14"/>
      <c r="T97" s="14"/>
    </row>
    <row r="98" spans="1:20" x14ac:dyDescent="0.3">
      <c r="A98">
        <v>98</v>
      </c>
      <c r="B98" s="42"/>
      <c r="C98" s="42"/>
      <c r="D98" s="42"/>
      <c r="E98" s="42"/>
      <c r="F98" s="42"/>
      <c r="I98" s="42"/>
      <c r="J98" s="32"/>
      <c r="K98" s="32"/>
      <c r="L98" s="32"/>
      <c r="M98" s="32"/>
      <c r="N98" s="32"/>
      <c r="O98" s="32"/>
      <c r="P98" s="33"/>
      <c r="Q98" s="14"/>
      <c r="R98" s="14"/>
      <c r="S98" s="14"/>
      <c r="T98" s="14"/>
    </row>
    <row r="99" spans="1:20" ht="14.55" customHeight="1" x14ac:dyDescent="0.3">
      <c r="A99">
        <v>99</v>
      </c>
      <c r="B99" s="213" t="s">
        <v>416</v>
      </c>
      <c r="C99" s="213"/>
      <c r="D99" s="213"/>
      <c r="E99" s="213"/>
      <c r="F99" s="213"/>
      <c r="G99" s="213"/>
      <c r="H99" s="213"/>
      <c r="I99" s="213"/>
      <c r="J99" s="39"/>
      <c r="K99" s="39"/>
      <c r="L99" s="39"/>
      <c r="M99" s="39"/>
      <c r="N99" s="39"/>
      <c r="O99" s="39"/>
      <c r="P99" s="40"/>
      <c r="Q99" s="14"/>
      <c r="R99" s="14"/>
      <c r="S99" s="14"/>
      <c r="T99" s="14"/>
    </row>
    <row r="100" spans="1:20" ht="14.55" customHeight="1" x14ac:dyDescent="0.3">
      <c r="A100">
        <v>100</v>
      </c>
      <c r="B100" s="213"/>
      <c r="C100" s="213"/>
      <c r="D100" s="213"/>
      <c r="E100" s="213"/>
      <c r="F100" s="213"/>
      <c r="G100" s="213"/>
      <c r="H100" s="213"/>
      <c r="I100" s="213"/>
      <c r="J100" s="39"/>
      <c r="K100" s="39"/>
      <c r="L100" s="39"/>
      <c r="M100" s="39"/>
      <c r="N100" s="39"/>
      <c r="O100" s="39"/>
      <c r="P100" s="40"/>
      <c r="Q100" s="14"/>
      <c r="R100" s="14"/>
      <c r="S100" s="14"/>
      <c r="T100" s="14"/>
    </row>
    <row r="101" spans="1:20" ht="14.55" customHeight="1" x14ac:dyDescent="0.3">
      <c r="A101">
        <v>101</v>
      </c>
      <c r="B101" s="213"/>
      <c r="C101" s="213"/>
      <c r="D101" s="213"/>
      <c r="E101" s="213"/>
      <c r="F101" s="213"/>
      <c r="G101" s="213"/>
      <c r="H101" s="213"/>
      <c r="I101" s="213"/>
      <c r="J101" s="39"/>
      <c r="K101" s="39"/>
      <c r="L101" s="39"/>
      <c r="M101" s="39"/>
      <c r="N101" s="39"/>
      <c r="O101" s="39"/>
      <c r="P101" s="40"/>
      <c r="Q101" s="14"/>
      <c r="R101" s="14"/>
      <c r="S101" s="14"/>
      <c r="T101" s="14"/>
    </row>
    <row r="102" spans="1:20" ht="36.6" customHeight="1" x14ac:dyDescent="0.35">
      <c r="A102">
        <v>102</v>
      </c>
      <c r="B102" s="83" t="s">
        <v>58</v>
      </c>
      <c r="C102" s="42"/>
      <c r="D102" s="208" t="s">
        <v>64</v>
      </c>
      <c r="E102" s="208"/>
      <c r="F102" s="208"/>
      <c r="G102" s="208"/>
      <c r="H102" s="208"/>
      <c r="I102" s="208"/>
      <c r="J102" s="208"/>
      <c r="K102" s="208"/>
      <c r="L102" s="208"/>
      <c r="M102" s="208"/>
      <c r="N102" s="208"/>
      <c r="O102" s="208"/>
      <c r="P102" s="209"/>
      <c r="T102" s="14"/>
    </row>
    <row r="103" spans="1:20" ht="36.6" hidden="1" customHeight="1" x14ac:dyDescent="0.35">
      <c r="A103">
        <v>103</v>
      </c>
      <c r="B103" s="83"/>
      <c r="C103" s="42"/>
      <c r="D103" s="243" t="s">
        <v>471</v>
      </c>
      <c r="E103" s="244"/>
      <c r="F103" s="244"/>
      <c r="G103" s="244"/>
      <c r="H103" s="244"/>
      <c r="I103" s="244"/>
      <c r="J103" s="244"/>
      <c r="K103" s="244"/>
      <c r="L103" s="244"/>
      <c r="M103" s="244"/>
      <c r="N103" s="244"/>
      <c r="O103" s="244"/>
      <c r="P103" s="245"/>
      <c r="T103" s="14"/>
    </row>
    <row r="104" spans="1:20" ht="41.25" hidden="1" customHeight="1" x14ac:dyDescent="0.3">
      <c r="A104">
        <v>104</v>
      </c>
      <c r="D104" s="210" t="s">
        <v>452</v>
      </c>
      <c r="E104" s="210"/>
      <c r="F104" s="210"/>
      <c r="G104" s="210"/>
      <c r="H104" s="210"/>
      <c r="I104" s="210"/>
      <c r="J104" s="210"/>
      <c r="K104" s="210"/>
      <c r="L104" s="210"/>
      <c r="M104" s="210"/>
      <c r="N104" s="210"/>
      <c r="O104" s="210"/>
      <c r="P104" s="211"/>
    </row>
    <row r="105" spans="1:20" ht="14.55" hidden="1" customHeight="1" x14ac:dyDescent="0.3">
      <c r="A105">
        <v>105</v>
      </c>
      <c r="D105" s="42"/>
      <c r="E105" s="42" t="s">
        <v>433</v>
      </c>
      <c r="F105" s="15"/>
      <c r="G105" s="85" t="s">
        <v>21</v>
      </c>
      <c r="H105" s="42"/>
      <c r="I105" s="42" t="s">
        <v>459</v>
      </c>
      <c r="J105" s="16" cm="1">
        <f t="array" ref="J105">SUMPRODUCT(Info_Ges98!$U$5:$U$300,Info_Ges98!$T$5:$T$300,(Info_Ges98!$Y$5:$Y$300="Recria pasto")*1)</f>
        <v>0</v>
      </c>
      <c r="K105" s="42"/>
      <c r="M105" s="42" t="s">
        <v>467</v>
      </c>
      <c r="N105" s="16"/>
      <c r="O105" s="34" t="s">
        <v>37</v>
      </c>
      <c r="P105" s="86"/>
      <c r="T105" s="14"/>
    </row>
    <row r="106" spans="1:20" ht="14.55" hidden="1" customHeight="1" x14ac:dyDescent="0.3">
      <c r="A106">
        <v>106</v>
      </c>
      <c r="D106" s="42"/>
      <c r="E106" s="42" t="s">
        <v>22</v>
      </c>
      <c r="F106" s="16"/>
      <c r="G106" s="85" t="s">
        <v>23</v>
      </c>
      <c r="H106" s="42"/>
      <c r="I106" s="42" t="s">
        <v>460</v>
      </c>
      <c r="J106" s="16"/>
      <c r="K106" s="42"/>
      <c r="M106" s="42" t="s">
        <v>468</v>
      </c>
      <c r="N106" s="16"/>
      <c r="O106" s="34" t="s">
        <v>37</v>
      </c>
      <c r="P106" s="86"/>
      <c r="T106" s="14"/>
    </row>
    <row r="107" spans="1:20" ht="14.55" hidden="1" customHeight="1" x14ac:dyDescent="0.3">
      <c r="A107">
        <v>107</v>
      </c>
      <c r="D107" s="42"/>
      <c r="E107" s="42" t="s">
        <v>22</v>
      </c>
      <c r="F107" s="15"/>
      <c r="G107" s="85" t="s">
        <v>21</v>
      </c>
      <c r="H107" s="85"/>
      <c r="I107" s="84" t="s">
        <v>439</v>
      </c>
      <c r="J107" s="16"/>
      <c r="K107" s="47"/>
      <c r="M107" s="42" t="s">
        <v>469</v>
      </c>
      <c r="N107" s="16"/>
      <c r="P107" s="86"/>
      <c r="T107" s="14"/>
    </row>
    <row r="108" spans="1:20" ht="14.55" hidden="1" customHeight="1" x14ac:dyDescent="0.3">
      <c r="A108">
        <v>108</v>
      </c>
      <c r="D108" s="42"/>
      <c r="E108" s="42" t="s">
        <v>542</v>
      </c>
      <c r="F108" s="16"/>
      <c r="G108" s="85" t="s">
        <v>29</v>
      </c>
      <c r="H108" s="85"/>
      <c r="I108" s="84"/>
      <c r="J108" s="84"/>
      <c r="K108" s="47"/>
      <c r="M108" s="42" t="s">
        <v>465</v>
      </c>
      <c r="N108" s="16"/>
      <c r="O108" s="47" t="s">
        <v>466</v>
      </c>
      <c r="P108" s="86"/>
      <c r="T108" s="14"/>
    </row>
    <row r="109" spans="1:20" ht="14.55" hidden="1" customHeight="1" x14ac:dyDescent="0.3">
      <c r="A109">
        <v>109</v>
      </c>
      <c r="D109" s="42"/>
      <c r="E109" s="42"/>
      <c r="G109" s="85"/>
      <c r="H109" s="85"/>
      <c r="I109" s="84"/>
      <c r="J109" s="84"/>
      <c r="K109" s="47"/>
      <c r="M109" s="42"/>
      <c r="O109" s="47"/>
      <c r="P109" s="86"/>
      <c r="T109" s="14"/>
    </row>
    <row r="110" spans="1:20" ht="37.5" hidden="1" customHeight="1" x14ac:dyDescent="0.3">
      <c r="A110">
        <v>110</v>
      </c>
      <c r="B110" s="42"/>
      <c r="C110" s="42"/>
      <c r="D110" s="210" t="s">
        <v>451</v>
      </c>
      <c r="E110" s="210"/>
      <c r="F110" s="210"/>
      <c r="G110" s="210"/>
      <c r="H110" s="210"/>
      <c r="I110" s="210"/>
      <c r="J110" s="210"/>
      <c r="K110" s="210"/>
      <c r="L110" s="210"/>
      <c r="M110" s="210"/>
      <c r="N110" s="210"/>
      <c r="O110" s="210"/>
      <c r="P110" s="211"/>
      <c r="T110" s="14"/>
    </row>
    <row r="111" spans="1:20" ht="14.55" hidden="1" customHeight="1" x14ac:dyDescent="0.3">
      <c r="A111">
        <v>111</v>
      </c>
      <c r="B111" s="42"/>
      <c r="C111" s="42"/>
      <c r="D111" s="42"/>
      <c r="E111" s="42"/>
      <c r="F111" s="42"/>
      <c r="G111" s="85"/>
      <c r="H111" s="42"/>
      <c r="I111" s="42"/>
      <c r="J111" s="42"/>
      <c r="K111" s="42"/>
      <c r="L111" s="42"/>
      <c r="M111" s="42"/>
      <c r="N111" s="42"/>
      <c r="O111" s="42"/>
      <c r="P111" s="86"/>
      <c r="Q111" s="14"/>
      <c r="R111" s="14"/>
      <c r="S111" s="14"/>
      <c r="T111" s="14"/>
    </row>
    <row r="112" spans="1:20" ht="14.55" hidden="1" customHeight="1" x14ac:dyDescent="0.3">
      <c r="A112">
        <v>112</v>
      </c>
      <c r="B112" s="42"/>
      <c r="C112" s="42"/>
      <c r="D112" s="42"/>
      <c r="E112" s="87" t="s">
        <v>396</v>
      </c>
      <c r="F112" s="87" t="s">
        <v>21</v>
      </c>
      <c r="G112" s="87" t="s">
        <v>37</v>
      </c>
      <c r="H112" s="42"/>
      <c r="I112" s="42" t="s">
        <v>459</v>
      </c>
      <c r="J112" s="16"/>
      <c r="K112" s="42"/>
      <c r="L112" s="124" t="s">
        <v>562</v>
      </c>
      <c r="M112" s="124"/>
      <c r="N112" s="124" t="str">
        <f>+IFERROR(AVERAGE(G113,G116,G115),"")</f>
        <v/>
      </c>
      <c r="O112" s="42"/>
      <c r="P112" s="86"/>
      <c r="Q112" s="14"/>
      <c r="R112" s="14"/>
      <c r="S112" s="14"/>
      <c r="T112" s="14"/>
    </row>
    <row r="113" spans="1:20" ht="14.55" hidden="1" customHeight="1" x14ac:dyDescent="0.3">
      <c r="A113">
        <v>113</v>
      </c>
      <c r="B113" s="42"/>
      <c r="C113" s="42"/>
      <c r="D113" s="42" t="s">
        <v>441</v>
      </c>
      <c r="E113" s="23"/>
      <c r="F113" s="25"/>
      <c r="G113" s="88" t="str">
        <f>IFERROR(F113/E113,"")</f>
        <v/>
      </c>
      <c r="H113" s="42"/>
      <c r="I113" s="42" t="s">
        <v>460</v>
      </c>
      <c r="J113" s="16"/>
      <c r="K113" s="42"/>
      <c r="L113" s="124" t="s">
        <v>563</v>
      </c>
      <c r="M113" s="124"/>
      <c r="N113" s="124" t="str">
        <f>+IFERROR(AVERAGE(G119,G118,G121),"")</f>
        <v/>
      </c>
      <c r="O113" s="42"/>
      <c r="P113" s="86"/>
      <c r="Q113" s="14"/>
      <c r="R113" s="14"/>
      <c r="S113" s="14"/>
      <c r="T113" s="14"/>
    </row>
    <row r="114" spans="1:20" ht="14.55" hidden="1" customHeight="1" x14ac:dyDescent="0.3">
      <c r="A114">
        <v>114</v>
      </c>
      <c r="B114" s="42"/>
      <c r="C114" s="42"/>
      <c r="D114" s="42" t="s">
        <v>440</v>
      </c>
      <c r="E114" s="23"/>
      <c r="F114" s="25"/>
      <c r="G114" s="88" t="str">
        <f t="shared" ref="G114:G121" si="1">IFERROR(F114/E114,"")</f>
        <v/>
      </c>
      <c r="H114" s="85"/>
      <c r="I114" s="84" t="s">
        <v>439</v>
      </c>
      <c r="J114" s="16"/>
      <c r="K114" s="47" t="s">
        <v>65</v>
      </c>
      <c r="L114" s="42"/>
      <c r="M114" s="42"/>
      <c r="N114" s="42"/>
      <c r="O114" s="42"/>
      <c r="P114" s="86"/>
      <c r="Q114" s="14"/>
      <c r="R114" s="14"/>
      <c r="S114" s="14"/>
      <c r="T114" s="14"/>
    </row>
    <row r="115" spans="1:20" ht="14.55" hidden="1" customHeight="1" x14ac:dyDescent="0.3">
      <c r="A115">
        <v>115</v>
      </c>
      <c r="B115" s="42"/>
      <c r="C115" s="42"/>
      <c r="D115" s="42" t="s">
        <v>454</v>
      </c>
      <c r="E115" s="23"/>
      <c r="F115" s="25"/>
      <c r="G115" s="88" t="str">
        <f t="shared" si="1"/>
        <v/>
      </c>
      <c r="I115" s="42" t="s">
        <v>469</v>
      </c>
      <c r="J115" s="16"/>
      <c r="L115" s="42"/>
      <c r="M115" s="42"/>
      <c r="N115" s="42"/>
      <c r="O115" s="42"/>
      <c r="P115" s="86"/>
      <c r="Q115" s="14"/>
      <c r="R115" s="14"/>
      <c r="S115" s="14"/>
      <c r="T115" s="14"/>
    </row>
    <row r="116" spans="1:20" ht="14.55" hidden="1" customHeight="1" x14ac:dyDescent="0.3">
      <c r="A116">
        <v>116</v>
      </c>
      <c r="B116" s="42"/>
      <c r="C116" s="42"/>
      <c r="D116" s="42" t="s">
        <v>457</v>
      </c>
      <c r="E116" s="23"/>
      <c r="F116" s="25"/>
      <c r="G116" s="88" t="str">
        <f t="shared" si="1"/>
        <v/>
      </c>
      <c r="I116" s="42" t="s">
        <v>465</v>
      </c>
      <c r="J116" s="16"/>
      <c r="K116" s="47" t="s">
        <v>466</v>
      </c>
      <c r="L116" s="42"/>
      <c r="M116" s="42"/>
      <c r="N116" s="42"/>
      <c r="O116" s="42"/>
      <c r="P116" s="86"/>
      <c r="Q116" s="14"/>
      <c r="R116" s="14"/>
      <c r="S116" s="14"/>
      <c r="T116" s="14"/>
    </row>
    <row r="117" spans="1:20" ht="14.55" hidden="1" customHeight="1" x14ac:dyDescent="0.3">
      <c r="A117">
        <v>117</v>
      </c>
      <c r="B117" s="42"/>
      <c r="C117" s="42"/>
      <c r="D117" s="42" t="s">
        <v>442</v>
      </c>
      <c r="E117" s="23"/>
      <c r="F117" s="25"/>
      <c r="G117" s="88" t="str">
        <f t="shared" si="1"/>
        <v/>
      </c>
      <c r="H117" s="85"/>
      <c r="L117" s="42"/>
      <c r="M117" s="42"/>
      <c r="N117" s="42"/>
      <c r="O117" s="42"/>
      <c r="P117" s="86"/>
      <c r="Q117" s="14"/>
      <c r="R117" s="14"/>
      <c r="S117" s="14"/>
      <c r="T117" s="14"/>
    </row>
    <row r="118" spans="1:20" ht="14.55" hidden="1" customHeight="1" x14ac:dyDescent="0.3">
      <c r="A118">
        <v>118</v>
      </c>
      <c r="B118" s="42"/>
      <c r="C118" s="42"/>
      <c r="D118" s="42" t="s">
        <v>456</v>
      </c>
      <c r="E118" s="23"/>
      <c r="F118" s="25"/>
      <c r="G118" s="88" t="str">
        <f t="shared" si="1"/>
        <v/>
      </c>
      <c r="H118" s="85"/>
      <c r="I118" s="42" t="s">
        <v>143</v>
      </c>
      <c r="J118" s="89" cm="1">
        <f t="array" ref="J118">SUM(F117:F119,-F114:F116)+F121-F113</f>
        <v>0</v>
      </c>
      <c r="K118" s="47" t="s">
        <v>353</v>
      </c>
      <c r="L118" s="42"/>
      <c r="M118" s="42"/>
      <c r="N118" s="42"/>
      <c r="O118" s="42"/>
      <c r="P118" s="86"/>
      <c r="Q118" s="14"/>
      <c r="R118" s="14"/>
      <c r="S118" s="14"/>
      <c r="T118" s="14"/>
    </row>
    <row r="119" spans="1:20" ht="14.55" hidden="1" customHeight="1" x14ac:dyDescent="0.3">
      <c r="A119">
        <v>119</v>
      </c>
      <c r="B119" s="42"/>
      <c r="C119" s="42"/>
      <c r="D119" s="42" t="s">
        <v>455</v>
      </c>
      <c r="E119" s="23"/>
      <c r="F119" s="25"/>
      <c r="G119" s="88" t="str">
        <f t="shared" si="1"/>
        <v/>
      </c>
      <c r="H119" s="85"/>
      <c r="I119" s="42" t="s">
        <v>447</v>
      </c>
      <c r="J119" s="89" t="str">
        <f>+IFERROR(J118/J120,"")</f>
        <v/>
      </c>
      <c r="K119" s="47" t="s">
        <v>449</v>
      </c>
      <c r="L119" s="90"/>
      <c r="M119" s="42"/>
      <c r="N119" s="42"/>
      <c r="O119" s="42"/>
      <c r="P119" s="86"/>
      <c r="Q119" s="14"/>
      <c r="R119" s="14"/>
      <c r="S119" s="14"/>
      <c r="T119" s="14"/>
    </row>
    <row r="120" spans="1:20" ht="14.55" hidden="1" customHeight="1" x14ac:dyDescent="0.3">
      <c r="A120">
        <v>120</v>
      </c>
      <c r="B120" s="42"/>
      <c r="C120" s="42"/>
      <c r="D120" s="42" t="s">
        <v>443</v>
      </c>
      <c r="E120" s="23"/>
      <c r="F120" s="25"/>
      <c r="G120" s="88" t="str">
        <f t="shared" si="1"/>
        <v/>
      </c>
      <c r="H120" s="85"/>
      <c r="I120" s="84" t="s">
        <v>261</v>
      </c>
      <c r="J120" s="91">
        <f>AVERAGE(SUM(E113:E116),E121)</f>
        <v>0</v>
      </c>
      <c r="K120" s="47" t="s">
        <v>448</v>
      </c>
      <c r="L120" s="42"/>
      <c r="M120" s="42"/>
      <c r="N120" s="42"/>
      <c r="O120" s="42"/>
      <c r="P120" s="86"/>
      <c r="Q120" s="14"/>
      <c r="R120" s="14"/>
      <c r="S120" s="14"/>
      <c r="T120" s="14"/>
    </row>
    <row r="121" spans="1:20" ht="14.55" hidden="1" customHeight="1" thickBot="1" x14ac:dyDescent="0.35">
      <c r="A121">
        <v>121</v>
      </c>
      <c r="B121" s="42"/>
      <c r="C121" s="42"/>
      <c r="D121" s="42" t="s">
        <v>444</v>
      </c>
      <c r="E121" s="26"/>
      <c r="F121" s="25"/>
      <c r="G121" s="143" t="str">
        <f t="shared" si="1"/>
        <v/>
      </c>
      <c r="H121" s="85"/>
      <c r="I121" s="84" t="s">
        <v>578</v>
      </c>
      <c r="J121" s="89" t="str">
        <f>+IFERROR(AVERAGE(SUM(F113:F116),F121)*J114*VALUE(MID(J113,1,1))/365,"")</f>
        <v/>
      </c>
      <c r="K121" s="47" t="s">
        <v>353</v>
      </c>
      <c r="L121" s="42"/>
      <c r="M121" s="42"/>
      <c r="N121" s="42"/>
      <c r="O121" s="42"/>
      <c r="P121" s="86"/>
      <c r="Q121" s="14"/>
      <c r="R121" s="14"/>
      <c r="S121" s="14"/>
      <c r="T121" s="14"/>
    </row>
    <row r="122" spans="1:20" ht="14.55" hidden="1" customHeight="1" x14ac:dyDescent="0.3">
      <c r="A122">
        <v>122</v>
      </c>
      <c r="B122" s="42"/>
      <c r="C122" s="42"/>
      <c r="D122" s="42"/>
      <c r="E122" s="42"/>
      <c r="F122" s="42"/>
      <c r="G122" s="85"/>
      <c r="H122" s="85"/>
      <c r="I122" s="84" t="s">
        <v>445</v>
      </c>
      <c r="J122" s="92" t="str">
        <f>+IFERROR(J118/J121,"")</f>
        <v/>
      </c>
      <c r="K122" s="47" t="s">
        <v>29</v>
      </c>
      <c r="L122" s="42"/>
      <c r="M122" s="42"/>
      <c r="N122" s="42"/>
      <c r="O122" s="42"/>
      <c r="P122" s="86"/>
      <c r="Q122" s="14"/>
      <c r="R122" s="14"/>
      <c r="S122" s="14"/>
      <c r="T122" s="14"/>
    </row>
    <row r="123" spans="1:20" ht="14.55" hidden="1" customHeight="1" x14ac:dyDescent="0.3">
      <c r="A123">
        <v>123</v>
      </c>
      <c r="B123" s="42"/>
      <c r="C123" s="42"/>
      <c r="D123" s="42"/>
      <c r="E123" s="42"/>
      <c r="F123" s="42"/>
      <c r="G123" s="85"/>
      <c r="H123" s="85"/>
      <c r="I123" s="84" t="s">
        <v>446</v>
      </c>
      <c r="J123" s="89" t="str">
        <f>+IFERROR(J119/(VALUE(MID(J113,1,1))*J114),"")</f>
        <v/>
      </c>
      <c r="K123" s="47" t="s">
        <v>3261</v>
      </c>
      <c r="L123" s="42"/>
      <c r="M123" s="42"/>
      <c r="N123" s="42"/>
      <c r="O123" s="42"/>
      <c r="P123" s="86"/>
      <c r="Q123" s="14"/>
      <c r="R123" s="14"/>
      <c r="S123" s="14"/>
      <c r="T123" s="14"/>
    </row>
    <row r="124" spans="1:20" ht="14.55" hidden="1" customHeight="1" x14ac:dyDescent="0.3">
      <c r="A124">
        <v>124</v>
      </c>
      <c r="B124" s="42"/>
      <c r="C124" s="42"/>
      <c r="D124" s="42"/>
      <c r="E124" s="42"/>
      <c r="F124" s="42"/>
      <c r="G124" s="85"/>
      <c r="H124" s="85"/>
      <c r="I124" s="84" t="s">
        <v>561</v>
      </c>
      <c r="J124" s="123" t="str">
        <f>+IFERROR(E120/J120,"")</f>
        <v/>
      </c>
      <c r="K124" s="47" t="s">
        <v>29</v>
      </c>
      <c r="L124" s="42"/>
      <c r="M124" s="42"/>
      <c r="N124" s="42"/>
      <c r="O124" s="42"/>
      <c r="P124" s="86"/>
      <c r="Q124" s="14"/>
      <c r="R124" s="14"/>
      <c r="S124" s="14"/>
      <c r="T124" s="14"/>
    </row>
    <row r="125" spans="1:20" ht="36.75" customHeight="1" x14ac:dyDescent="0.3">
      <c r="A125">
        <v>125</v>
      </c>
      <c r="B125" s="84" t="s">
        <v>58</v>
      </c>
      <c r="C125" s="24"/>
      <c r="D125" s="210" t="s">
        <v>450</v>
      </c>
      <c r="E125" s="210"/>
      <c r="F125" s="210"/>
      <c r="G125" s="210"/>
      <c r="H125" s="210"/>
      <c r="I125" s="210"/>
      <c r="J125" s="210"/>
      <c r="K125" s="210"/>
      <c r="L125" s="210"/>
      <c r="M125" s="210"/>
      <c r="N125" s="210"/>
      <c r="O125" s="210"/>
      <c r="P125" s="211"/>
      <c r="Q125" s="14"/>
      <c r="R125" s="14"/>
      <c r="S125" s="14"/>
      <c r="T125" s="14"/>
    </row>
    <row r="126" spans="1:20" ht="14.55" customHeight="1" x14ac:dyDescent="0.3">
      <c r="A126">
        <v>126</v>
      </c>
      <c r="B126" s="246" t="s">
        <v>108</v>
      </c>
      <c r="C126" s="246"/>
      <c r="D126" s="42"/>
      <c r="E126" s="42"/>
      <c r="F126" s="42"/>
      <c r="G126" s="85"/>
      <c r="H126" s="85"/>
      <c r="I126" s="84"/>
      <c r="J126" s="85"/>
      <c r="K126" s="47"/>
      <c r="L126" s="42"/>
      <c r="M126" s="42"/>
      <c r="N126" s="42"/>
      <c r="O126" s="42"/>
      <c r="P126" s="86"/>
      <c r="Q126" s="14"/>
      <c r="R126" s="14"/>
      <c r="S126" s="14"/>
      <c r="T126" s="14"/>
    </row>
    <row r="127" spans="1:20" ht="15.6" x14ac:dyDescent="0.3">
      <c r="A127">
        <v>127</v>
      </c>
      <c r="B127" s="246"/>
      <c r="C127" s="246"/>
      <c r="D127" s="81"/>
      <c r="E127" s="87" t="s">
        <v>396</v>
      </c>
      <c r="F127" s="87" t="s">
        <v>21</v>
      </c>
      <c r="G127" s="87" t="s">
        <v>397</v>
      </c>
      <c r="H127" s="85"/>
      <c r="I127" s="42" t="s">
        <v>434</v>
      </c>
      <c r="J127" s="16"/>
      <c r="K127" s="42"/>
      <c r="L127" s="42"/>
      <c r="M127" s="42"/>
      <c r="N127" s="42"/>
      <c r="O127" s="42"/>
      <c r="P127" s="86"/>
      <c r="Q127" s="14"/>
      <c r="R127" s="14"/>
      <c r="S127" s="14"/>
      <c r="T127" s="14"/>
    </row>
    <row r="128" spans="1:20" ht="15.6" x14ac:dyDescent="0.3">
      <c r="A128">
        <v>128</v>
      </c>
      <c r="B128" s="42"/>
      <c r="C128" s="42"/>
      <c r="D128" s="87" t="s">
        <v>352</v>
      </c>
      <c r="E128" s="172">
        <f>SUMIF(Info_Ges98!$Y$5:$Y$300,"Recria pasto",Info_Ges98!$T$5:$T$300)</f>
        <v>0</v>
      </c>
      <c r="F128" s="172" cm="1">
        <f t="array" ref="F128">SUMPRODUCT(Info_Ges98!$U$5:$U$300,Info_Ges98!$T$5:$T$300,(Info_Ges98!$Y$5:$Y$300="Recria pasto")*1)</f>
        <v>0</v>
      </c>
      <c r="G128" s="93" t="str">
        <f>+IFERROR(F128/E128,"0")</f>
        <v>0</v>
      </c>
      <c r="I128" s="42" t="s">
        <v>469</v>
      </c>
      <c r="J128" s="16"/>
      <c r="M128" s="42"/>
      <c r="N128" s="42"/>
      <c r="O128" s="42"/>
      <c r="P128" s="86"/>
      <c r="Q128" s="14"/>
      <c r="R128" s="14"/>
      <c r="S128" s="14"/>
      <c r="T128" s="14"/>
    </row>
    <row r="129" spans="1:20" ht="15.6" x14ac:dyDescent="0.3">
      <c r="A129">
        <v>129</v>
      </c>
      <c r="B129" s="42"/>
      <c r="C129" s="42"/>
      <c r="D129" s="87" t="s">
        <v>443</v>
      </c>
      <c r="E129" s="172"/>
      <c r="F129" s="172"/>
      <c r="G129" s="93" t="str">
        <f>+IFERROR(F129/E129,"0")</f>
        <v>0</v>
      </c>
      <c r="I129" s="42" t="s">
        <v>465</v>
      </c>
      <c r="J129" s="16"/>
      <c r="K129" s="47" t="s">
        <v>466</v>
      </c>
      <c r="L129" s="47"/>
      <c r="M129" s="42"/>
      <c r="N129" s="42"/>
      <c r="O129" s="42"/>
      <c r="P129" s="86"/>
      <c r="Q129" s="14"/>
      <c r="R129" s="14"/>
      <c r="S129" s="14"/>
      <c r="T129" s="14"/>
    </row>
    <row r="130" spans="1:20" ht="15.6" x14ac:dyDescent="0.3">
      <c r="A130">
        <v>130</v>
      </c>
      <c r="B130" s="42"/>
      <c r="C130" s="42"/>
      <c r="D130" s="87" t="s">
        <v>444</v>
      </c>
      <c r="E130" s="172">
        <f>SUMIF(Info_Ges98!$Y$5:$Y$300,"Recria pasto",Info_Ges98!$W$5:$W$300)</f>
        <v>0</v>
      </c>
      <c r="F130" s="172" cm="1">
        <f t="array" ref="F130">SUMPRODUCT(Info_Ges98!$X$5:$X$300,Info_Ges98!$W$5:$W$300,(Info_Ges98!$Y$5:$Y$300="Recria pasto")*1)</f>
        <v>0</v>
      </c>
      <c r="G130" s="93" t="str">
        <f>+IFERROR(F130/E130,"0")</f>
        <v>0</v>
      </c>
      <c r="H130" s="42"/>
      <c r="I130" s="42" t="s">
        <v>458</v>
      </c>
      <c r="J130" s="146"/>
      <c r="K130" s="47" t="s">
        <v>65</v>
      </c>
      <c r="L130" s="42"/>
      <c r="M130" s="42"/>
      <c r="N130" s="42"/>
      <c r="O130" s="42"/>
      <c r="P130" s="86"/>
      <c r="Q130" s="14"/>
      <c r="R130" s="14"/>
      <c r="S130" s="14"/>
      <c r="T130" s="14"/>
    </row>
    <row r="131" spans="1:20" ht="14.55" customHeight="1" x14ac:dyDescent="0.3">
      <c r="A131">
        <v>131</v>
      </c>
      <c r="B131" s="42"/>
      <c r="C131" s="42"/>
      <c r="D131" s="41" t="s">
        <v>417</v>
      </c>
      <c r="E131" s="198" t="s">
        <v>453</v>
      </c>
      <c r="F131" s="199"/>
      <c r="G131" s="42"/>
      <c r="H131" s="198" t="s">
        <v>564</v>
      </c>
      <c r="I131" s="199"/>
      <c r="J131" s="42"/>
      <c r="K131" s="81"/>
      <c r="L131" s="81"/>
      <c r="M131" s="42"/>
      <c r="N131" s="42"/>
      <c r="O131" s="42"/>
      <c r="P131" s="86"/>
      <c r="Q131" s="14"/>
      <c r="R131" s="14"/>
      <c r="S131" s="14"/>
      <c r="T131" s="14"/>
    </row>
    <row r="132" spans="1:20" ht="14.55" customHeight="1" x14ac:dyDescent="0.3">
      <c r="A132">
        <v>132</v>
      </c>
      <c r="B132" s="42"/>
      <c r="C132" s="42"/>
      <c r="D132" s="200"/>
      <c r="E132" s="200" t="s">
        <v>377</v>
      </c>
      <c r="F132" s="204" t="s">
        <v>378</v>
      </c>
      <c r="G132" s="187" t="s">
        <v>376</v>
      </c>
      <c r="H132" s="187" t="s">
        <v>374</v>
      </c>
      <c r="I132" s="187" t="s">
        <v>375</v>
      </c>
      <c r="J132" s="247" t="s">
        <v>354</v>
      </c>
      <c r="K132" s="187" t="s">
        <v>372</v>
      </c>
      <c r="L132" s="187" t="s">
        <v>373</v>
      </c>
      <c r="M132" s="186" t="s">
        <v>355</v>
      </c>
      <c r="N132" s="187"/>
      <c r="O132" s="187" t="s">
        <v>360</v>
      </c>
      <c r="P132" s="86"/>
      <c r="Q132" s="14"/>
      <c r="R132" s="14"/>
      <c r="S132" s="14"/>
      <c r="T132" s="14"/>
    </row>
    <row r="133" spans="1:20" ht="14.55" customHeight="1" thickBot="1" x14ac:dyDescent="0.35">
      <c r="A133">
        <v>133</v>
      </c>
      <c r="B133" s="42"/>
      <c r="C133" s="42"/>
      <c r="D133" s="201"/>
      <c r="E133" s="201"/>
      <c r="F133" s="205"/>
      <c r="G133" s="187"/>
      <c r="H133" s="187"/>
      <c r="I133" s="187"/>
      <c r="J133" s="247"/>
      <c r="K133" s="187"/>
      <c r="L133" s="187"/>
      <c r="M133" s="186"/>
      <c r="N133" s="187"/>
      <c r="O133" s="187"/>
      <c r="P133" s="86"/>
      <c r="Q133" s="14"/>
      <c r="R133" s="14"/>
      <c r="S133" s="14"/>
      <c r="T133" s="14"/>
    </row>
    <row r="134" spans="1:20" ht="14.55" customHeight="1" x14ac:dyDescent="0.3">
      <c r="A134">
        <v>134</v>
      </c>
      <c r="B134" s="94"/>
      <c r="C134" s="148">
        <v>7</v>
      </c>
      <c r="D134" s="136">
        <v>44743</v>
      </c>
      <c r="E134" s="173">
        <f>IF(SUMIFS(Info_Ges98!$E$5:$E$1000,Info_Ges98!$A$5:$A$1000,C134,Info_Ges98!$G$5:$G$1000,"Recria pasto")=0,0,SUMIFS(Info_Ges98!$E$5:$E$1000,Info_Ges98!$A$5:$A$1000,C134,Info_Ges98!$G$5:$G$1000,"Recria pasto"))</f>
        <v>0</v>
      </c>
      <c r="F134" s="173">
        <f>IF(SUMIFS(Info_Ges98!$F$5:$F$1000,Info_Ges98!$A$5:$A$1000,C134,Info_Ges98!$G$5:$G$1000,"Recria pasto")=0,0,SUMIFS(Info_Ges98!$F$5:$F$1000,Info_Ges98!$A$5:$A$1000,C134,Info_Ges98!$G$5:$G$1000,"Recria pasto"))</f>
        <v>0</v>
      </c>
      <c r="G134" s="95" t="str">
        <f>IFERROR(F134/E134,"")</f>
        <v/>
      </c>
      <c r="H134" s="173">
        <f>IF(SUMIFS(Info_Ges98!N$5:N$1000,Info_Ges98!$A$5:$A$1000,$C134,Info_Ges98!$P$5:$P$1000,"Recria pasto")=0,0,SUMIFS(Info_Ges98!N$5:N$1000,Info_Ges98!$A$5:$A$1000,$C134,Info_Ges98!$P$5:$P$1000,"Recria pasto"))</f>
        <v>0</v>
      </c>
      <c r="I134" s="173">
        <f>IF(SUMIFS(Info_Ges98!O$5:O$1000,Info_Ges98!$A$5:$A$1000,$C134,Info_Ges98!$P$5:$P$1000,"Recria pasto")=0,0,SUMIFS(Info_Ges98!O$5:O$1000,Info_Ges98!$A$5:$A$1000,$C134,Info_Ges98!$P$5:$P$1000,"Recria pasto"))</f>
        <v>0</v>
      </c>
      <c r="J134" s="95" t="str">
        <f>IFERROR(I134/H134,"")</f>
        <v/>
      </c>
      <c r="K134" s="96">
        <f>+E128+E134-H134</f>
        <v>0</v>
      </c>
      <c r="L134" s="151">
        <f>+F128+F134-I134</f>
        <v>0</v>
      </c>
      <c r="M134" s="248"/>
      <c r="N134" s="250"/>
      <c r="O134" s="149" t="str">
        <f>+IFERROR(K134*30.5*$J$154,"")</f>
        <v/>
      </c>
      <c r="P134" s="97" t="str">
        <f>+IFERROR(O134/K134/30.5,"")</f>
        <v/>
      </c>
      <c r="Q134" s="14"/>
      <c r="R134" s="14"/>
      <c r="S134" s="14"/>
      <c r="T134" s="14"/>
    </row>
    <row r="135" spans="1:20" ht="14.55" customHeight="1" x14ac:dyDescent="0.3">
      <c r="A135">
        <v>135</v>
      </c>
      <c r="B135" s="94"/>
      <c r="C135" s="148">
        <v>8</v>
      </c>
      <c r="D135" s="136">
        <v>44044</v>
      </c>
      <c r="E135" s="173">
        <f>IF(SUMIFS(Info_Ges98!$E$5:$E$1000,Info_Ges98!$A$5:$A$1000,C135,Info_Ges98!$G$5:$G$1000,"Recria pasto")=0,0,SUMIFS(Info_Ges98!$E$5:$E$1000,Info_Ges98!$A$5:$A$1000,C135,Info_Ges98!$G$5:$G$1000,"Recria pasto"))</f>
        <v>0</v>
      </c>
      <c r="F135" s="173">
        <f>IF(SUMIFS(Info_Ges98!$F$5:$F$1000,Info_Ges98!$A$5:$A$1000,C135,Info_Ges98!$G$5:$G$1000,"Recria pasto")=0,0,SUMIFS(Info_Ges98!$F$5:$F$1000,Info_Ges98!$A$5:$A$1000,C135,Info_Ges98!$G$5:$G$1000,"Recria pasto"))</f>
        <v>0</v>
      </c>
      <c r="G135" s="95" t="str">
        <f t="shared" ref="G135:G145" si="2">IFERROR(F135/E135,"")</f>
        <v/>
      </c>
      <c r="H135" s="173">
        <f>IF(SUMIFS(Info_Ges98!N$5:N$1000,Info_Ges98!$A$5:$A$1000,$C135,Info_Ges98!$P$5:$P$1000,"Recria pasto")=0,0,SUMIFS(Info_Ges98!N$5:N$1000,Info_Ges98!$A$5:$A$1000,$C135,Info_Ges98!$P$5:$P$1000,"Recria pasto"))</f>
        <v>0</v>
      </c>
      <c r="I135" s="173">
        <f>IF(SUMIFS(Info_Ges98!O$5:O$1000,Info_Ges98!$A$5:$A$1000,$C135,Info_Ges98!$P$5:$P$1000,"Recria pasto")=0,0,SUMIFS(Info_Ges98!O$5:O$1000,Info_Ges98!$A$5:$A$1000,$C135,Info_Ges98!$P$5:$P$1000,"Recria pasto"))</f>
        <v>0</v>
      </c>
      <c r="J135" s="95" t="str">
        <f t="shared" ref="J135:J145" si="3">IFERROR(I135/H135,"")</f>
        <v/>
      </c>
      <c r="K135" s="88">
        <f>+K134+E135-H135</f>
        <v>0</v>
      </c>
      <c r="L135" s="152" t="str">
        <f>IFERROR(L134+F135-I135+O134,"")</f>
        <v/>
      </c>
      <c r="M135" s="248"/>
      <c r="N135" s="250"/>
      <c r="O135" s="150" t="str">
        <f>+IFERROR(K135*30.5*$J$154,"")</f>
        <v/>
      </c>
      <c r="P135" s="97" t="str">
        <f t="shared" ref="P135:P145" si="4">+IFERROR(O135/K135/30.5,"")</f>
        <v/>
      </c>
      <c r="Q135" s="14"/>
      <c r="R135" s="14"/>
      <c r="S135" s="14"/>
      <c r="T135" s="14"/>
    </row>
    <row r="136" spans="1:20" ht="14.55" customHeight="1" x14ac:dyDescent="0.3">
      <c r="A136">
        <v>136</v>
      </c>
      <c r="B136" s="94"/>
      <c r="C136" s="148">
        <v>9</v>
      </c>
      <c r="D136" s="136">
        <v>44075</v>
      </c>
      <c r="E136" s="173">
        <f>IF(SUMIFS(Info_Ges98!$E$5:$E$1000,Info_Ges98!$A$5:$A$1000,C136,Info_Ges98!$G$5:$G$1000,"Recria pasto")=0,0,SUMIFS(Info_Ges98!$E$5:$E$1000,Info_Ges98!$A$5:$A$1000,C136,Info_Ges98!$G$5:$G$1000,"Recria pasto"))</f>
        <v>0</v>
      </c>
      <c r="F136" s="173">
        <f>IF(SUMIFS(Info_Ges98!$F$5:$F$1000,Info_Ges98!$A$5:$A$1000,C136,Info_Ges98!$G$5:$G$1000,"Recria pasto")=0,0,SUMIFS(Info_Ges98!$F$5:$F$1000,Info_Ges98!$A$5:$A$1000,C136,Info_Ges98!$G$5:$G$1000,"Recria pasto"))</f>
        <v>0</v>
      </c>
      <c r="G136" s="95" t="str">
        <f t="shared" si="2"/>
        <v/>
      </c>
      <c r="H136" s="173">
        <f>IF(SUMIFS(Info_Ges98!N$5:N$1000,Info_Ges98!$A$5:$A$1000,$C136,Info_Ges98!$P$5:$P$1000,"Recria pasto")=0,0,SUMIFS(Info_Ges98!N$5:N$1000,Info_Ges98!$A$5:$A$1000,$C136,Info_Ges98!$P$5:$P$1000,"Recria pasto"))</f>
        <v>0</v>
      </c>
      <c r="I136" s="173">
        <f>IF(SUMIFS(Info_Ges98!O$5:O$1000,Info_Ges98!$A$5:$A$1000,$C136,Info_Ges98!$P$5:$P$1000,"Recria pasto")=0,0,SUMIFS(Info_Ges98!O$5:O$1000,Info_Ges98!$A$5:$A$1000,$C136,Info_Ges98!$P$5:$P$1000,"Recria pasto"))</f>
        <v>0</v>
      </c>
      <c r="J136" s="95" t="str">
        <f t="shared" si="3"/>
        <v/>
      </c>
      <c r="K136" s="88">
        <f t="shared" ref="K136:K145" si="5">+K135+E136-H136</f>
        <v>0</v>
      </c>
      <c r="L136" s="152" t="str">
        <f t="shared" ref="L136:L145" si="6">IFERROR(L135+F136-I136+O135,"")</f>
        <v/>
      </c>
      <c r="M136" s="248"/>
      <c r="N136" s="250"/>
      <c r="O136" s="150" t="str">
        <f t="shared" ref="O136:O145" si="7">+IFERROR(K136*30.5*$J$154,"")</f>
        <v/>
      </c>
      <c r="P136" s="97" t="str">
        <f t="shared" si="4"/>
        <v/>
      </c>
      <c r="Q136" s="14"/>
      <c r="R136" s="14"/>
      <c r="S136" s="14"/>
      <c r="T136" s="14"/>
    </row>
    <row r="137" spans="1:20" ht="14.55" customHeight="1" x14ac:dyDescent="0.3">
      <c r="A137">
        <v>137</v>
      </c>
      <c r="B137" s="94"/>
      <c r="C137" s="148">
        <v>10</v>
      </c>
      <c r="D137" s="136">
        <v>44105</v>
      </c>
      <c r="E137" s="173">
        <f>IF(SUMIFS(Info_Ges98!$E$5:$E$1000,Info_Ges98!$A$5:$A$1000,C137,Info_Ges98!$G$5:$G$1000,"Recria pasto")=0,0,SUMIFS(Info_Ges98!$E$5:$E$1000,Info_Ges98!$A$5:$A$1000,C137,Info_Ges98!$G$5:$G$1000,"Recria pasto"))</f>
        <v>0</v>
      </c>
      <c r="F137" s="173">
        <f>IF(SUMIFS(Info_Ges98!$F$5:$F$1000,Info_Ges98!$A$5:$A$1000,C137,Info_Ges98!$G$5:$G$1000,"Recria pasto")=0,0,SUMIFS(Info_Ges98!$F$5:$F$1000,Info_Ges98!$A$5:$A$1000,C137,Info_Ges98!$G$5:$G$1000,"Recria pasto"))</f>
        <v>0</v>
      </c>
      <c r="G137" s="95" t="str">
        <f t="shared" si="2"/>
        <v/>
      </c>
      <c r="H137" s="173">
        <f>IF(SUMIFS(Info_Ges98!N$5:N$1000,Info_Ges98!$A$5:$A$1000,$C137,Info_Ges98!$P$5:$P$1000,"Recria pasto")=0,0,SUMIFS(Info_Ges98!N$5:N$1000,Info_Ges98!$A$5:$A$1000,$C137,Info_Ges98!$P$5:$P$1000,"Recria pasto"))</f>
        <v>0</v>
      </c>
      <c r="I137" s="173">
        <f>IF(SUMIFS(Info_Ges98!O$5:O$1000,Info_Ges98!$A$5:$A$1000,$C137,Info_Ges98!$P$5:$P$1000,"Recria pasto")=0,0,SUMIFS(Info_Ges98!O$5:O$1000,Info_Ges98!$A$5:$A$1000,$C137,Info_Ges98!$P$5:$P$1000,"Recria pasto"))</f>
        <v>0</v>
      </c>
      <c r="J137" s="95" t="str">
        <f t="shared" si="3"/>
        <v/>
      </c>
      <c r="K137" s="88">
        <f t="shared" si="5"/>
        <v>0</v>
      </c>
      <c r="L137" s="152" t="str">
        <f t="shared" si="6"/>
        <v/>
      </c>
      <c r="M137" s="248"/>
      <c r="N137" s="250"/>
      <c r="O137" s="150" t="str">
        <f t="shared" si="7"/>
        <v/>
      </c>
      <c r="P137" s="97" t="str">
        <f t="shared" si="4"/>
        <v/>
      </c>
      <c r="Q137" s="14"/>
      <c r="R137" s="14"/>
      <c r="S137" s="14"/>
      <c r="T137" s="14"/>
    </row>
    <row r="138" spans="1:20" ht="14.55" customHeight="1" x14ac:dyDescent="0.3">
      <c r="A138">
        <v>138</v>
      </c>
      <c r="B138" s="94"/>
      <c r="C138" s="148">
        <v>11</v>
      </c>
      <c r="D138" s="136">
        <v>44136</v>
      </c>
      <c r="E138" s="173">
        <f>IF(SUMIFS(Info_Ges98!$E$5:$E$1000,Info_Ges98!$A$5:$A$1000,C138,Info_Ges98!$G$5:$G$1000,"Recria pasto")=0,0,SUMIFS(Info_Ges98!$E$5:$E$1000,Info_Ges98!$A$5:$A$1000,C138,Info_Ges98!$G$5:$G$1000,"Recria pasto"))</f>
        <v>0</v>
      </c>
      <c r="F138" s="173">
        <f>IF(SUMIFS(Info_Ges98!$F$5:$F$1000,Info_Ges98!$A$5:$A$1000,C138,Info_Ges98!$G$5:$G$1000,"Recria pasto")=0,0,SUMIFS(Info_Ges98!$F$5:$F$1000,Info_Ges98!$A$5:$A$1000,C138,Info_Ges98!$G$5:$G$1000,"Recria pasto"))</f>
        <v>0</v>
      </c>
      <c r="G138" s="95" t="str">
        <f t="shared" si="2"/>
        <v/>
      </c>
      <c r="H138" s="173">
        <f>IF(SUMIFS(Info_Ges98!N$5:N$1000,Info_Ges98!$A$5:$A$1000,$C138,Info_Ges98!$P$5:$P$1000,"Recria pasto")=0,0,SUMIFS(Info_Ges98!N$5:N$1000,Info_Ges98!$A$5:$A$1000,$C138,Info_Ges98!$P$5:$P$1000,"Recria pasto"))</f>
        <v>0</v>
      </c>
      <c r="I138" s="173">
        <f>IF(SUMIFS(Info_Ges98!O$5:O$1000,Info_Ges98!$A$5:$A$1000,$C138,Info_Ges98!$P$5:$P$1000,"Recria pasto")=0,0,SUMIFS(Info_Ges98!O$5:O$1000,Info_Ges98!$A$5:$A$1000,$C138,Info_Ges98!$P$5:$P$1000,"Recria pasto"))</f>
        <v>0</v>
      </c>
      <c r="J138" s="95" t="str">
        <f t="shared" si="3"/>
        <v/>
      </c>
      <c r="K138" s="88">
        <f t="shared" si="5"/>
        <v>0</v>
      </c>
      <c r="L138" s="152" t="str">
        <f t="shared" si="6"/>
        <v/>
      </c>
      <c r="M138" s="248"/>
      <c r="N138" s="250"/>
      <c r="O138" s="150" t="str">
        <f t="shared" si="7"/>
        <v/>
      </c>
      <c r="P138" s="97" t="str">
        <f t="shared" si="4"/>
        <v/>
      </c>
      <c r="Q138" s="14"/>
      <c r="R138" s="14"/>
      <c r="S138" s="14"/>
      <c r="T138" s="14"/>
    </row>
    <row r="139" spans="1:20" ht="14.55" customHeight="1" x14ac:dyDescent="0.3">
      <c r="A139">
        <v>139</v>
      </c>
      <c r="B139" s="94"/>
      <c r="C139" s="148">
        <v>12</v>
      </c>
      <c r="D139" s="136">
        <v>44166</v>
      </c>
      <c r="E139" s="173">
        <f>IF(SUMIFS(Info_Ges98!$E$5:$E$1000,Info_Ges98!$A$5:$A$1000,C139,Info_Ges98!$G$5:$G$1000,"Recria pasto")=0,0,SUMIFS(Info_Ges98!$E$5:$E$1000,Info_Ges98!$A$5:$A$1000,C139,Info_Ges98!$G$5:$G$1000,"Recria pasto"))</f>
        <v>0</v>
      </c>
      <c r="F139" s="173">
        <f>IF(SUMIFS(Info_Ges98!$F$5:$F$1000,Info_Ges98!$A$5:$A$1000,C139,Info_Ges98!$G$5:$G$1000,"Recria pasto")=0,0,SUMIFS(Info_Ges98!$F$5:$F$1000,Info_Ges98!$A$5:$A$1000,C139,Info_Ges98!$G$5:$G$1000,"Recria pasto"))</f>
        <v>0</v>
      </c>
      <c r="G139" s="95" t="str">
        <f t="shared" si="2"/>
        <v/>
      </c>
      <c r="H139" s="173">
        <f>IF(SUMIFS(Info_Ges98!N$5:N$1000,Info_Ges98!$A$5:$A$1000,$C139,Info_Ges98!$P$5:$P$1000,"Recria pasto")=0,0,SUMIFS(Info_Ges98!N$5:N$1000,Info_Ges98!$A$5:$A$1000,$C139,Info_Ges98!$P$5:$P$1000,"Recria pasto"))</f>
        <v>0</v>
      </c>
      <c r="I139" s="173">
        <f>IF(SUMIFS(Info_Ges98!O$5:O$1000,Info_Ges98!$A$5:$A$1000,$C139,Info_Ges98!$P$5:$P$1000,"Recria pasto")=0,0,SUMIFS(Info_Ges98!O$5:O$1000,Info_Ges98!$A$5:$A$1000,$C139,Info_Ges98!$P$5:$P$1000,"Recria pasto"))</f>
        <v>0</v>
      </c>
      <c r="J139" s="95" t="str">
        <f t="shared" si="3"/>
        <v/>
      </c>
      <c r="K139" s="88">
        <f t="shared" si="5"/>
        <v>0</v>
      </c>
      <c r="L139" s="152" t="str">
        <f t="shared" si="6"/>
        <v/>
      </c>
      <c r="M139" s="248"/>
      <c r="N139" s="250"/>
      <c r="O139" s="150" t="str">
        <f t="shared" si="7"/>
        <v/>
      </c>
      <c r="P139" s="97" t="str">
        <f t="shared" si="4"/>
        <v/>
      </c>
      <c r="Q139" s="14"/>
      <c r="R139" s="14"/>
      <c r="S139" s="14"/>
      <c r="T139" s="14"/>
    </row>
    <row r="140" spans="1:20" ht="14.55" customHeight="1" x14ac:dyDescent="0.3">
      <c r="A140">
        <v>140</v>
      </c>
      <c r="B140" s="94"/>
      <c r="C140" s="148">
        <v>1</v>
      </c>
      <c r="D140" s="136">
        <v>44197</v>
      </c>
      <c r="E140" s="173">
        <f>IF(SUMIFS(Info_Ges98!$E$5:$E$1000,Info_Ges98!$A$5:$A$1000,C140,Info_Ges98!$G$5:$G$1000,"Recria pasto")=0,0,SUMIFS(Info_Ges98!$E$5:$E$1000,Info_Ges98!$A$5:$A$1000,C140,Info_Ges98!$G$5:$G$1000,"Recria pasto"))</f>
        <v>0</v>
      </c>
      <c r="F140" s="173">
        <f>IF(SUMIFS(Info_Ges98!$F$5:$F$1000,Info_Ges98!$A$5:$A$1000,C140,Info_Ges98!$G$5:$G$1000,"Recria pasto")=0,0,SUMIFS(Info_Ges98!$F$5:$F$1000,Info_Ges98!$A$5:$A$1000,C140,Info_Ges98!$G$5:$G$1000,"Recria pasto"))</f>
        <v>0</v>
      </c>
      <c r="G140" s="95" t="str">
        <f t="shared" si="2"/>
        <v/>
      </c>
      <c r="H140" s="173">
        <f>IF(SUMIFS(Info_Ges98!N$5:N$1000,Info_Ges98!$A$5:$A$1000,$C140,Info_Ges98!$P$5:$P$1000,"Recria pasto")=0,0,SUMIFS(Info_Ges98!N$5:N$1000,Info_Ges98!$A$5:$A$1000,$C140,Info_Ges98!$P$5:$P$1000,"Recria pasto"))</f>
        <v>0</v>
      </c>
      <c r="I140" s="173">
        <f>IF(SUMIFS(Info_Ges98!O$5:O$1000,Info_Ges98!$A$5:$A$1000,$C140,Info_Ges98!$P$5:$P$1000,"Recria pasto")=0,0,SUMIFS(Info_Ges98!O$5:O$1000,Info_Ges98!$A$5:$A$1000,$C140,Info_Ges98!$P$5:$P$1000,"Recria pasto"))</f>
        <v>0</v>
      </c>
      <c r="J140" s="95" t="str">
        <f t="shared" si="3"/>
        <v/>
      </c>
      <c r="K140" s="88">
        <f t="shared" si="5"/>
        <v>0</v>
      </c>
      <c r="L140" s="152" t="str">
        <f t="shared" si="6"/>
        <v/>
      </c>
      <c r="M140" s="248"/>
      <c r="N140" s="250"/>
      <c r="O140" s="150" t="str">
        <f t="shared" si="7"/>
        <v/>
      </c>
      <c r="P140" s="97" t="str">
        <f t="shared" si="4"/>
        <v/>
      </c>
      <c r="Q140" s="14"/>
      <c r="R140" s="14"/>
      <c r="S140" s="14"/>
      <c r="T140" s="14"/>
    </row>
    <row r="141" spans="1:20" ht="14.55" customHeight="1" x14ac:dyDescent="0.3">
      <c r="A141">
        <v>141</v>
      </c>
      <c r="B141" s="94"/>
      <c r="C141" s="148">
        <v>2</v>
      </c>
      <c r="D141" s="136">
        <v>44228</v>
      </c>
      <c r="E141" s="173">
        <f>IF(SUMIFS(Info_Ges98!$E$5:$E$1000,Info_Ges98!$A$5:$A$1000,C141,Info_Ges98!$G$5:$G$1000,"Recria pasto")=0,0,SUMIFS(Info_Ges98!$E$5:$E$1000,Info_Ges98!$A$5:$A$1000,C141,Info_Ges98!$G$5:$G$1000,"Recria pasto"))</f>
        <v>0</v>
      </c>
      <c r="F141" s="173">
        <f>IF(SUMIFS(Info_Ges98!$F$5:$F$1000,Info_Ges98!$A$5:$A$1000,C141,Info_Ges98!$G$5:$G$1000,"Recria pasto")=0,0,SUMIFS(Info_Ges98!$F$5:$F$1000,Info_Ges98!$A$5:$A$1000,C141,Info_Ges98!$G$5:$G$1000,"Recria pasto"))</f>
        <v>0</v>
      </c>
      <c r="G141" s="95" t="str">
        <f t="shared" si="2"/>
        <v/>
      </c>
      <c r="H141" s="173">
        <f>IF(SUMIFS(Info_Ges98!N$5:N$1000,Info_Ges98!$A$5:$A$1000,$C141,Info_Ges98!$P$5:$P$1000,"Recria pasto")=0,0,SUMIFS(Info_Ges98!N$5:N$1000,Info_Ges98!$A$5:$A$1000,$C141,Info_Ges98!$P$5:$P$1000,"Recria pasto"))</f>
        <v>0</v>
      </c>
      <c r="I141" s="173">
        <f>IF(SUMIFS(Info_Ges98!O$5:O$1000,Info_Ges98!$A$5:$A$1000,$C141,Info_Ges98!$P$5:$P$1000,"Recria pasto")=0,0,SUMIFS(Info_Ges98!O$5:O$1000,Info_Ges98!$A$5:$A$1000,$C141,Info_Ges98!$P$5:$P$1000,"Recria pasto"))</f>
        <v>0</v>
      </c>
      <c r="J141" s="95" t="str">
        <f t="shared" si="3"/>
        <v/>
      </c>
      <c r="K141" s="88">
        <f t="shared" si="5"/>
        <v>0</v>
      </c>
      <c r="L141" s="152" t="str">
        <f t="shared" si="6"/>
        <v/>
      </c>
      <c r="M141" s="248"/>
      <c r="N141" s="250"/>
      <c r="O141" s="150" t="str">
        <f t="shared" si="7"/>
        <v/>
      </c>
      <c r="P141" s="97" t="str">
        <f t="shared" si="4"/>
        <v/>
      </c>
      <c r="Q141" s="14"/>
      <c r="R141" s="14"/>
      <c r="S141" s="14"/>
      <c r="T141" s="14"/>
    </row>
    <row r="142" spans="1:20" ht="14.55" customHeight="1" x14ac:dyDescent="0.3">
      <c r="A142">
        <v>142</v>
      </c>
      <c r="B142" s="94"/>
      <c r="C142" s="148">
        <v>3</v>
      </c>
      <c r="D142" s="136">
        <v>44256</v>
      </c>
      <c r="E142" s="173">
        <f>IF(SUMIFS(Info_Ges98!$E$5:$E$1000,Info_Ges98!$A$5:$A$1000,C142,Info_Ges98!$G$5:$G$1000,"Recria pasto")=0,0,SUMIFS(Info_Ges98!$E$5:$E$1000,Info_Ges98!$A$5:$A$1000,C142,Info_Ges98!$G$5:$G$1000,"Recria pasto"))</f>
        <v>0</v>
      </c>
      <c r="F142" s="173">
        <f>IF(SUMIFS(Info_Ges98!$F$5:$F$1000,Info_Ges98!$A$5:$A$1000,C142,Info_Ges98!$G$5:$G$1000,"Recria pasto")=0,0,SUMIFS(Info_Ges98!$F$5:$F$1000,Info_Ges98!$A$5:$A$1000,C142,Info_Ges98!$G$5:$G$1000,"Recria pasto"))</f>
        <v>0</v>
      </c>
      <c r="G142" s="95" t="str">
        <f t="shared" si="2"/>
        <v/>
      </c>
      <c r="H142" s="173">
        <f>IF(SUMIFS(Info_Ges98!N$5:N$1000,Info_Ges98!$A$5:$A$1000,$C142,Info_Ges98!$P$5:$P$1000,"Recria pasto")=0,0,SUMIFS(Info_Ges98!N$5:N$1000,Info_Ges98!$A$5:$A$1000,$C142,Info_Ges98!$P$5:$P$1000,"Recria pasto"))</f>
        <v>0</v>
      </c>
      <c r="I142" s="173">
        <f>IF(SUMIFS(Info_Ges98!O$5:O$1000,Info_Ges98!$A$5:$A$1000,$C142,Info_Ges98!$P$5:$P$1000,"Recria pasto")=0,0,SUMIFS(Info_Ges98!O$5:O$1000,Info_Ges98!$A$5:$A$1000,$C142,Info_Ges98!$P$5:$P$1000,"Recria pasto"))</f>
        <v>0</v>
      </c>
      <c r="J142" s="95" t="str">
        <f t="shared" si="3"/>
        <v/>
      </c>
      <c r="K142" s="88">
        <f t="shared" si="5"/>
        <v>0</v>
      </c>
      <c r="L142" s="152" t="str">
        <f t="shared" si="6"/>
        <v/>
      </c>
      <c r="M142" s="248"/>
      <c r="N142" s="250"/>
      <c r="O142" s="150" t="str">
        <f t="shared" si="7"/>
        <v/>
      </c>
      <c r="P142" s="97" t="str">
        <f t="shared" si="4"/>
        <v/>
      </c>
      <c r="Q142" s="14"/>
      <c r="R142" s="14"/>
      <c r="S142" s="14"/>
      <c r="T142" s="14"/>
    </row>
    <row r="143" spans="1:20" ht="14.55" customHeight="1" x14ac:dyDescent="0.3">
      <c r="A143">
        <v>143</v>
      </c>
      <c r="B143" s="42"/>
      <c r="C143" s="148">
        <v>4</v>
      </c>
      <c r="D143" s="136">
        <v>44287</v>
      </c>
      <c r="E143" s="173">
        <f>IF(SUMIFS(Info_Ges98!$E$5:$E$1000,Info_Ges98!$A$5:$A$1000,C143,Info_Ges98!$G$5:$G$1000,"Recria pasto")=0,0,SUMIFS(Info_Ges98!$E$5:$E$1000,Info_Ges98!$A$5:$A$1000,C143,Info_Ges98!$G$5:$G$1000,"Recria pasto"))</f>
        <v>0</v>
      </c>
      <c r="F143" s="173">
        <f>IF(SUMIFS(Info_Ges98!$F$5:$F$1000,Info_Ges98!$A$5:$A$1000,C143,Info_Ges98!$G$5:$G$1000,"Recria pasto")=0,0,SUMIFS(Info_Ges98!$F$5:$F$1000,Info_Ges98!$A$5:$A$1000,C143,Info_Ges98!$G$5:$G$1000,"Recria pasto"))</f>
        <v>0</v>
      </c>
      <c r="G143" s="95" t="str">
        <f t="shared" si="2"/>
        <v/>
      </c>
      <c r="H143" s="173">
        <f>IF(SUMIFS(Info_Ges98!N$5:N$1000,Info_Ges98!$A$5:$A$1000,$C143,Info_Ges98!$P$5:$P$1000,"Recria pasto")=0,0,SUMIFS(Info_Ges98!N$5:N$1000,Info_Ges98!$A$5:$A$1000,$C143,Info_Ges98!$P$5:$P$1000,"Recria pasto"))</f>
        <v>0</v>
      </c>
      <c r="I143" s="173">
        <f>IF(SUMIFS(Info_Ges98!O$5:O$1000,Info_Ges98!$A$5:$A$1000,$C143,Info_Ges98!$P$5:$P$1000,"Recria pasto")=0,0,SUMIFS(Info_Ges98!O$5:O$1000,Info_Ges98!$A$5:$A$1000,$C143,Info_Ges98!$P$5:$P$1000,"Recria pasto"))</f>
        <v>0</v>
      </c>
      <c r="J143" s="95" t="str">
        <f t="shared" si="3"/>
        <v/>
      </c>
      <c r="K143" s="88">
        <f t="shared" si="5"/>
        <v>0</v>
      </c>
      <c r="L143" s="152" t="str">
        <f t="shared" si="6"/>
        <v/>
      </c>
      <c r="M143" s="248"/>
      <c r="N143" s="250"/>
      <c r="O143" s="150" t="str">
        <f t="shared" si="7"/>
        <v/>
      </c>
      <c r="P143" s="97" t="str">
        <f t="shared" si="4"/>
        <v/>
      </c>
      <c r="Q143" s="14"/>
      <c r="R143" s="14"/>
      <c r="S143" s="14"/>
      <c r="T143" s="14"/>
    </row>
    <row r="144" spans="1:20" ht="14.55" customHeight="1" x14ac:dyDescent="0.3">
      <c r="A144">
        <v>144</v>
      </c>
      <c r="B144" s="42"/>
      <c r="C144" s="148">
        <v>5</v>
      </c>
      <c r="D144" s="136">
        <v>43952</v>
      </c>
      <c r="E144" s="173">
        <f>IF(SUMIFS(Info_Ges98!$E$5:$E$1000,Info_Ges98!$A$5:$A$1000,C144,Info_Ges98!$G$5:$G$1000,"Recria pasto")=0,0,SUMIFS(Info_Ges98!$E$5:$E$1000,Info_Ges98!$A$5:$A$1000,C144,Info_Ges98!$G$5:$G$1000,"Recria pasto"))</f>
        <v>0</v>
      </c>
      <c r="F144" s="173">
        <f>IF(SUMIFS(Info_Ges98!$F$5:$F$1000,Info_Ges98!$A$5:$A$1000,C144,Info_Ges98!$G$5:$G$1000,"Recria pasto")=0,0,SUMIFS(Info_Ges98!$F$5:$F$1000,Info_Ges98!$A$5:$A$1000,C144,Info_Ges98!$G$5:$G$1000,"Recria pasto"))</f>
        <v>0</v>
      </c>
      <c r="G144" s="95" t="str">
        <f t="shared" si="2"/>
        <v/>
      </c>
      <c r="H144" s="173">
        <f>IF(SUMIFS(Info_Ges98!N$5:N$1000,Info_Ges98!$A$5:$A$1000,$C144,Info_Ges98!$P$5:$P$1000,"Recria pasto")=0,0,SUMIFS(Info_Ges98!N$5:N$1000,Info_Ges98!$A$5:$A$1000,$C144,Info_Ges98!$P$5:$P$1000,"Recria pasto"))</f>
        <v>0</v>
      </c>
      <c r="I144" s="173">
        <f>IF(SUMIFS(Info_Ges98!O$5:O$1000,Info_Ges98!$A$5:$A$1000,$C144,Info_Ges98!$P$5:$P$1000,"Recria pasto")=0,0,SUMIFS(Info_Ges98!O$5:O$1000,Info_Ges98!$A$5:$A$1000,$C144,Info_Ges98!$P$5:$P$1000,"Recria pasto"))</f>
        <v>0</v>
      </c>
      <c r="J144" s="95" t="str">
        <f t="shared" si="3"/>
        <v/>
      </c>
      <c r="K144" s="88">
        <f t="shared" si="5"/>
        <v>0</v>
      </c>
      <c r="L144" s="152" t="str">
        <f t="shared" si="6"/>
        <v/>
      </c>
      <c r="M144" s="248"/>
      <c r="N144" s="250"/>
      <c r="O144" s="150" t="str">
        <f t="shared" si="7"/>
        <v/>
      </c>
      <c r="P144" s="97" t="str">
        <f t="shared" si="4"/>
        <v/>
      </c>
      <c r="Q144" s="14"/>
      <c r="R144" s="14"/>
      <c r="S144" s="14"/>
      <c r="T144" s="14"/>
    </row>
    <row r="145" spans="1:20" ht="14.55" customHeight="1" x14ac:dyDescent="0.3">
      <c r="A145">
        <v>145</v>
      </c>
      <c r="B145" s="42"/>
      <c r="C145" s="148">
        <v>6</v>
      </c>
      <c r="D145" s="136">
        <v>44348</v>
      </c>
      <c r="E145" s="173">
        <f>IF(SUMIFS(Info_Ges98!$E$5:$E$1000,Info_Ges98!$A$5:$A$1000,C145,Info_Ges98!$G$5:$G$1000,"Recria pasto")=0,0,SUMIFS(Info_Ges98!$E$5:$E$1000,Info_Ges98!$A$5:$A$1000,C145,Info_Ges98!$G$5:$G$1000,"Recria pasto"))</f>
        <v>0</v>
      </c>
      <c r="F145" s="173">
        <f>IF(SUMIFS(Info_Ges98!$F$5:$F$1000,Info_Ges98!$A$5:$A$1000,C145,Info_Ges98!$G$5:$G$1000,"Recria pasto")=0,0,SUMIFS(Info_Ges98!$F$5:$F$1000,Info_Ges98!$A$5:$A$1000,C145,Info_Ges98!$G$5:$G$1000,"Recria pasto"))</f>
        <v>0</v>
      </c>
      <c r="G145" s="95" t="str">
        <f t="shared" si="2"/>
        <v/>
      </c>
      <c r="H145" s="173">
        <f>IF(SUMIFS(Info_Ges98!N$5:N$1000,Info_Ges98!$A$5:$A$1000,$C145,Info_Ges98!$P$5:$P$1000,"Recria pasto")=0,0,SUMIFS(Info_Ges98!N$5:N$1000,Info_Ges98!$A$5:$A$1000,$C145,Info_Ges98!$P$5:$P$1000,"Recria pasto"))</f>
        <v>0</v>
      </c>
      <c r="I145" s="173">
        <f>IF(SUMIFS(Info_Ges98!O$5:O$1000,Info_Ges98!$A$5:$A$1000,$C145,Info_Ges98!$P$5:$P$1000,"Recria pasto")=0,0,SUMIFS(Info_Ges98!O$5:O$1000,Info_Ges98!$A$5:$A$1000,$C145,Info_Ges98!$P$5:$P$1000,"Recria pasto"))</f>
        <v>0</v>
      </c>
      <c r="J145" s="95" t="str">
        <f t="shared" si="3"/>
        <v/>
      </c>
      <c r="K145" s="88">
        <f t="shared" si="5"/>
        <v>0</v>
      </c>
      <c r="L145" s="152" t="str">
        <f t="shared" si="6"/>
        <v/>
      </c>
      <c r="M145" s="248"/>
      <c r="N145" s="250"/>
      <c r="O145" s="150" t="str">
        <f t="shared" si="7"/>
        <v/>
      </c>
      <c r="P145" s="97" t="str">
        <f t="shared" si="4"/>
        <v/>
      </c>
      <c r="Q145" s="14"/>
      <c r="R145" s="14"/>
      <c r="S145" s="14"/>
      <c r="T145" s="14"/>
    </row>
    <row r="146" spans="1:20" ht="14.55" customHeight="1" x14ac:dyDescent="0.3">
      <c r="A146">
        <v>146</v>
      </c>
      <c r="B146" s="42"/>
      <c r="C146" s="42"/>
      <c r="D146" s="98" t="s">
        <v>356</v>
      </c>
      <c r="E146" s="93">
        <f>SUM(E134:E145)</f>
        <v>0</v>
      </c>
      <c r="F146" s="93">
        <f>SUM(F134:F145)</f>
        <v>0</v>
      </c>
      <c r="G146" s="99" t="str">
        <f>+IFERROR(AVERAGEIF(G134:G145,"&gt;0",G134:G145),"")</f>
        <v/>
      </c>
      <c r="H146" s="93">
        <f>SUM(H134:H145)</f>
        <v>0</v>
      </c>
      <c r="I146" s="93">
        <f>SUM(I134:I145)</f>
        <v>0</v>
      </c>
      <c r="J146" s="100" t="str">
        <f>IFERROR(AVERAGEIF(J134:J145,"&gt;0",J134:J145),"")</f>
        <v/>
      </c>
      <c r="K146" s="99">
        <f>AVERAGE(K134:K145)</f>
        <v>0</v>
      </c>
      <c r="L146" s="101">
        <f>AVERAGE(L134:L145)</f>
        <v>0</v>
      </c>
      <c r="M146" s="193">
        <f>IFERROR(AVERAGEIF(M134:N145,"&lt;&gt;0",M134:N145),0)</f>
        <v>0</v>
      </c>
      <c r="N146" s="194"/>
      <c r="O146" s="99">
        <f>IFERROR(SUM(O134:O145),"")</f>
        <v>0</v>
      </c>
      <c r="P146" s="86"/>
      <c r="Q146" s="14"/>
      <c r="R146" s="14"/>
      <c r="S146" s="14"/>
      <c r="T146" s="14"/>
    </row>
    <row r="147" spans="1:20" ht="45" customHeight="1" x14ac:dyDescent="0.3">
      <c r="A147">
        <v>147</v>
      </c>
      <c r="B147" s="42"/>
      <c r="C147" s="42"/>
      <c r="D147" s="102">
        <v>44013</v>
      </c>
      <c r="E147" s="103" t="s">
        <v>358</v>
      </c>
      <c r="F147" s="103" t="s">
        <v>359</v>
      </c>
      <c r="G147" s="103" t="s">
        <v>386</v>
      </c>
      <c r="H147" s="104" t="s">
        <v>369</v>
      </c>
      <c r="I147" s="104" t="s">
        <v>370</v>
      </c>
      <c r="J147" s="103" t="s">
        <v>387</v>
      </c>
      <c r="K147" s="103" t="s">
        <v>362</v>
      </c>
      <c r="L147" s="103" t="s">
        <v>361</v>
      </c>
      <c r="M147" s="103"/>
      <c r="N147" s="104" t="s">
        <v>371</v>
      </c>
      <c r="O147" s="103" t="s">
        <v>363</v>
      </c>
      <c r="P147" s="86"/>
      <c r="Q147" s="14"/>
      <c r="R147" s="14"/>
      <c r="S147" s="14"/>
      <c r="T147" s="14"/>
    </row>
    <row r="148" spans="1:20" ht="15" customHeight="1" x14ac:dyDescent="0.3">
      <c r="A148">
        <v>148</v>
      </c>
      <c r="B148" s="42"/>
      <c r="C148" s="42"/>
      <c r="D148" s="102"/>
      <c r="E148" s="103"/>
      <c r="F148" s="103"/>
      <c r="G148" s="103"/>
      <c r="H148" s="105"/>
      <c r="I148" s="105"/>
      <c r="J148" s="103"/>
      <c r="K148" s="103"/>
      <c r="L148" s="103"/>
      <c r="M148" s="103"/>
      <c r="N148" s="105"/>
      <c r="O148" s="103"/>
      <c r="P148" s="86"/>
      <c r="Q148" s="14"/>
      <c r="R148" s="14"/>
      <c r="S148" s="14"/>
      <c r="T148" s="14"/>
    </row>
    <row r="149" spans="1:20" ht="15" customHeight="1" x14ac:dyDescent="0.3">
      <c r="A149">
        <v>149</v>
      </c>
      <c r="B149" s="42"/>
      <c r="C149" s="42"/>
      <c r="D149" s="102"/>
      <c r="E149" s="103"/>
      <c r="F149" s="103"/>
      <c r="G149" s="103"/>
      <c r="H149" s="105"/>
      <c r="I149" s="42" t="s">
        <v>143</v>
      </c>
      <c r="J149" s="89">
        <f>I146-F146-F129+F130-F128</f>
        <v>0</v>
      </c>
      <c r="K149" s="47" t="s">
        <v>353</v>
      </c>
      <c r="L149" s="103"/>
      <c r="M149" s="103"/>
      <c r="N149" s="105"/>
      <c r="O149" s="103"/>
      <c r="P149" s="86"/>
      <c r="Q149" s="14"/>
      <c r="R149" s="14"/>
      <c r="S149" s="14"/>
      <c r="T149" s="14"/>
    </row>
    <row r="150" spans="1:20" ht="15" customHeight="1" x14ac:dyDescent="0.3">
      <c r="A150">
        <v>150</v>
      </c>
      <c r="B150" s="42"/>
      <c r="C150" s="42"/>
      <c r="D150" s="102"/>
      <c r="E150" s="103"/>
      <c r="F150" s="103"/>
      <c r="G150" s="103"/>
      <c r="H150" s="105"/>
      <c r="I150" s="42" t="s">
        <v>447</v>
      </c>
      <c r="J150" s="89" t="str">
        <f>+IFERROR((J149/K146)/J155,"")</f>
        <v/>
      </c>
      <c r="K150" s="47" t="s">
        <v>449</v>
      </c>
      <c r="L150" s="103"/>
      <c r="M150" s="103"/>
      <c r="N150" s="105"/>
      <c r="O150" s="103"/>
      <c r="P150" s="86"/>
      <c r="Q150" s="14"/>
      <c r="R150" s="14"/>
      <c r="S150" s="14"/>
      <c r="T150" s="14"/>
    </row>
    <row r="151" spans="1:20" ht="15" customHeight="1" x14ac:dyDescent="0.3">
      <c r="A151">
        <v>151</v>
      </c>
      <c r="B151" s="42"/>
      <c r="C151" s="42"/>
      <c r="D151" s="102"/>
      <c r="E151" s="103"/>
      <c r="F151" s="103"/>
      <c r="G151" s="103"/>
      <c r="H151" s="138" t="str">
        <f>IFERROR((J150/(J154*30.5))/(J155),"")</f>
        <v/>
      </c>
      <c r="I151" s="84" t="s">
        <v>261</v>
      </c>
      <c r="J151" s="91">
        <f>+K146</f>
        <v>0</v>
      </c>
      <c r="K151" s="47" t="s">
        <v>448</v>
      </c>
      <c r="L151" s="103"/>
      <c r="M151" s="103"/>
      <c r="N151" s="105"/>
      <c r="O151" s="103"/>
      <c r="P151" s="86"/>
      <c r="Q151" s="14"/>
      <c r="R151" s="14"/>
      <c r="S151" s="14"/>
      <c r="T151" s="14"/>
    </row>
    <row r="152" spans="1:20" ht="15" customHeight="1" x14ac:dyDescent="0.3">
      <c r="A152">
        <v>152</v>
      </c>
      <c r="B152" s="42"/>
      <c r="C152" s="42"/>
      <c r="D152" s="102"/>
      <c r="E152" s="103"/>
      <c r="F152" s="103"/>
      <c r="G152" s="103"/>
      <c r="H152" s="105"/>
      <c r="I152" s="84" t="s">
        <v>578</v>
      </c>
      <c r="J152" s="89">
        <f>+L146</f>
        <v>0</v>
      </c>
      <c r="K152" s="47" t="s">
        <v>353</v>
      </c>
      <c r="L152" s="106"/>
      <c r="M152" s="103"/>
      <c r="N152" s="105"/>
      <c r="O152" s="103"/>
      <c r="P152" s="86"/>
      <c r="Q152" s="14"/>
      <c r="R152" s="14"/>
      <c r="S152" s="14"/>
      <c r="T152" s="14"/>
    </row>
    <row r="153" spans="1:20" ht="15" customHeight="1" x14ac:dyDescent="0.3">
      <c r="A153">
        <v>153</v>
      </c>
      <c r="B153" s="42"/>
      <c r="C153" s="42"/>
      <c r="D153" s="102"/>
      <c r="E153" s="103"/>
      <c r="F153" s="103"/>
      <c r="G153" s="103"/>
      <c r="H153" s="105"/>
      <c r="I153" s="84" t="s">
        <v>445</v>
      </c>
      <c r="J153" s="92" t="str">
        <f>+IFERROR(J149/J152,"")</f>
        <v/>
      </c>
      <c r="K153" s="47" t="s">
        <v>29</v>
      </c>
      <c r="L153" s="103"/>
      <c r="M153" s="103"/>
      <c r="N153" s="105"/>
      <c r="O153" s="103"/>
      <c r="P153" s="86"/>
      <c r="Q153" s="14"/>
      <c r="R153" s="14"/>
      <c r="S153" s="14"/>
      <c r="T153" s="14"/>
    </row>
    <row r="154" spans="1:20" ht="15" customHeight="1" x14ac:dyDescent="0.3">
      <c r="A154">
        <v>154</v>
      </c>
      <c r="B154" s="42"/>
      <c r="C154" s="42"/>
      <c r="D154" s="102"/>
      <c r="E154" s="103"/>
      <c r="F154" s="103"/>
      <c r="G154" s="103"/>
      <c r="H154" s="105"/>
      <c r="I154" s="84" t="s">
        <v>446</v>
      </c>
      <c r="J154" s="89" t="str">
        <f>+IFERROR(J150/(J130),"")</f>
        <v/>
      </c>
      <c r="K154" s="47" t="s">
        <v>3262</v>
      </c>
      <c r="L154" s="103"/>
      <c r="M154" s="103"/>
      <c r="N154" s="105"/>
      <c r="O154" s="103"/>
      <c r="P154" s="86"/>
      <c r="Q154" s="14"/>
      <c r="R154" s="14"/>
      <c r="S154" s="14"/>
      <c r="T154" s="14"/>
    </row>
    <row r="155" spans="1:20" ht="15" customHeight="1" x14ac:dyDescent="0.3">
      <c r="A155">
        <v>155</v>
      </c>
      <c r="B155" s="42"/>
      <c r="C155" s="42"/>
      <c r="D155" s="102"/>
      <c r="E155" s="103"/>
      <c r="F155" s="103"/>
      <c r="G155" s="103"/>
      <c r="H155" s="105"/>
      <c r="I155" s="105" t="s">
        <v>435</v>
      </c>
      <c r="J155" s="147" t="str">
        <f>IFERROR(H146/K146,"")</f>
        <v/>
      </c>
      <c r="K155" s="103"/>
      <c r="L155" s="103"/>
      <c r="M155" s="103"/>
      <c r="N155" s="105"/>
      <c r="O155" s="103"/>
      <c r="P155" s="86"/>
      <c r="Q155" s="14"/>
      <c r="R155" s="14"/>
      <c r="S155" s="14"/>
      <c r="T155" s="14"/>
    </row>
    <row r="156" spans="1:20" ht="15" customHeight="1" x14ac:dyDescent="0.3">
      <c r="A156">
        <v>156</v>
      </c>
      <c r="B156" s="42"/>
      <c r="C156" s="42"/>
      <c r="D156" s="102"/>
      <c r="E156" s="103"/>
      <c r="F156" s="103"/>
      <c r="G156" s="103"/>
      <c r="H156" s="105"/>
      <c r="I156" s="84" t="s">
        <v>561</v>
      </c>
      <c r="J156" s="123" t="str">
        <f>+IFERROR(E129/J151,"")</f>
        <v/>
      </c>
      <c r="K156" s="47" t="s">
        <v>29</v>
      </c>
      <c r="L156" s="103"/>
      <c r="M156" s="103"/>
      <c r="N156" s="105"/>
      <c r="O156" s="103"/>
      <c r="P156" s="86"/>
      <c r="Q156" s="14"/>
      <c r="R156" s="14"/>
      <c r="S156" s="14"/>
      <c r="T156" s="14"/>
    </row>
    <row r="157" spans="1:20" ht="36.6" customHeight="1" x14ac:dyDescent="0.3">
      <c r="A157">
        <v>157</v>
      </c>
      <c r="B157" s="42"/>
      <c r="C157" s="42"/>
      <c r="D157" s="208" t="s">
        <v>66</v>
      </c>
      <c r="E157" s="208"/>
      <c r="F157" s="208"/>
      <c r="G157" s="208"/>
      <c r="H157" s="208"/>
      <c r="I157" s="208"/>
      <c r="J157" s="208"/>
      <c r="K157" s="208"/>
      <c r="L157" s="208"/>
      <c r="M157" s="208"/>
      <c r="N157" s="208"/>
      <c r="O157" s="208"/>
      <c r="P157" s="209"/>
      <c r="Q157" s="14"/>
      <c r="R157" s="14"/>
      <c r="S157" s="14"/>
      <c r="T157" s="14"/>
    </row>
    <row r="158" spans="1:20" ht="36.6" hidden="1" customHeight="1" x14ac:dyDescent="0.35">
      <c r="A158">
        <v>158</v>
      </c>
      <c r="B158" s="83"/>
      <c r="C158" s="42"/>
      <c r="D158" s="243" t="s">
        <v>471</v>
      </c>
      <c r="E158" s="244"/>
      <c r="F158" s="244"/>
      <c r="G158" s="244"/>
      <c r="H158" s="244"/>
      <c r="I158" s="244"/>
      <c r="J158" s="244"/>
      <c r="K158" s="244"/>
      <c r="L158" s="244"/>
      <c r="M158" s="244"/>
      <c r="N158" s="244"/>
      <c r="O158" s="244"/>
      <c r="P158" s="245"/>
      <c r="T158" s="14"/>
    </row>
    <row r="159" spans="1:20" ht="41.25" hidden="1" customHeight="1" x14ac:dyDescent="0.3">
      <c r="A159">
        <v>159</v>
      </c>
      <c r="B159" s="42"/>
      <c r="C159" s="42"/>
      <c r="D159" s="210" t="s">
        <v>452</v>
      </c>
      <c r="E159" s="210"/>
      <c r="F159" s="210"/>
      <c r="G159" s="210"/>
      <c r="H159" s="210"/>
      <c r="I159" s="210"/>
      <c r="J159" s="210"/>
      <c r="K159" s="210"/>
      <c r="L159" s="210"/>
      <c r="M159" s="210"/>
      <c r="N159" s="210"/>
      <c r="O159" s="210"/>
      <c r="P159" s="211"/>
      <c r="Q159" s="14"/>
      <c r="R159" s="14"/>
      <c r="S159" s="14"/>
    </row>
    <row r="160" spans="1:20" ht="14.55" hidden="1" customHeight="1" x14ac:dyDescent="0.3">
      <c r="A160">
        <v>160</v>
      </c>
      <c r="B160" s="42"/>
      <c r="C160" s="42"/>
      <c r="D160" s="42"/>
      <c r="E160" s="42" t="s">
        <v>433</v>
      </c>
      <c r="F160" s="15"/>
      <c r="G160" s="85" t="s">
        <v>21</v>
      </c>
      <c r="H160" s="42"/>
      <c r="I160" s="42" t="s">
        <v>434</v>
      </c>
      <c r="J160" s="16"/>
      <c r="K160" s="42"/>
      <c r="M160" s="42" t="s">
        <v>467</v>
      </c>
      <c r="N160" s="16"/>
      <c r="O160" s="34" t="s">
        <v>37</v>
      </c>
      <c r="P160" s="86"/>
      <c r="Q160" s="14"/>
      <c r="R160" s="14"/>
      <c r="S160" s="14"/>
    </row>
    <row r="161" spans="1:20" ht="14.55" hidden="1" customHeight="1" x14ac:dyDescent="0.3">
      <c r="A161">
        <v>161</v>
      </c>
      <c r="B161" s="42"/>
      <c r="C161" s="42"/>
      <c r="D161" s="42"/>
      <c r="E161" s="42" t="s">
        <v>22</v>
      </c>
      <c r="F161" s="16"/>
      <c r="G161" s="85" t="s">
        <v>23</v>
      </c>
      <c r="H161" s="42"/>
      <c r="I161" s="42" t="s">
        <v>435</v>
      </c>
      <c r="J161" s="16"/>
      <c r="K161" s="42"/>
      <c r="M161" s="42" t="s">
        <v>468</v>
      </c>
      <c r="N161" s="16"/>
      <c r="O161" s="34" t="s">
        <v>37</v>
      </c>
      <c r="P161" s="86"/>
      <c r="Q161" s="14"/>
      <c r="R161" s="14"/>
      <c r="S161" s="14"/>
    </row>
    <row r="162" spans="1:20" ht="14.55" hidden="1" customHeight="1" x14ac:dyDescent="0.3">
      <c r="A162">
        <v>162</v>
      </c>
      <c r="B162" s="42"/>
      <c r="C162" s="42"/>
      <c r="D162" s="42"/>
      <c r="E162" s="42" t="s">
        <v>24</v>
      </c>
      <c r="F162" s="15"/>
      <c r="G162" s="85" t="s">
        <v>21</v>
      </c>
      <c r="H162" s="85"/>
      <c r="I162" s="84" t="s">
        <v>439</v>
      </c>
      <c r="J162" s="16"/>
      <c r="K162" s="47"/>
      <c r="M162" s="42" t="s">
        <v>469</v>
      </c>
      <c r="N162" s="16"/>
      <c r="P162" s="86"/>
      <c r="Q162" s="14"/>
      <c r="R162" s="14"/>
      <c r="S162" s="14"/>
      <c r="T162" s="14"/>
    </row>
    <row r="163" spans="1:20" hidden="1" x14ac:dyDescent="0.3">
      <c r="A163">
        <v>163</v>
      </c>
      <c r="B163" s="42"/>
      <c r="C163" s="42"/>
      <c r="D163" s="42"/>
      <c r="E163" s="42" t="s">
        <v>541</v>
      </c>
      <c r="F163" s="16"/>
      <c r="G163" s="85" t="s">
        <v>29</v>
      </c>
      <c r="H163" s="85"/>
      <c r="I163" s="84"/>
      <c r="J163" s="84"/>
      <c r="K163" s="47"/>
      <c r="M163" s="42" t="s">
        <v>465</v>
      </c>
      <c r="N163" s="16"/>
      <c r="O163" s="47" t="s">
        <v>466</v>
      </c>
      <c r="P163" s="86"/>
      <c r="Q163" s="14"/>
      <c r="R163" s="14"/>
      <c r="S163" s="14"/>
      <c r="T163" s="14"/>
    </row>
    <row r="164" spans="1:20" hidden="1" x14ac:dyDescent="0.3">
      <c r="A164">
        <v>164</v>
      </c>
      <c r="B164" s="42"/>
      <c r="C164" s="42"/>
      <c r="D164" s="42"/>
      <c r="E164" s="42"/>
      <c r="G164" s="85"/>
      <c r="H164" s="85"/>
      <c r="I164" s="84"/>
      <c r="J164" s="84"/>
      <c r="K164" s="47"/>
      <c r="M164" s="42"/>
      <c r="O164" s="47"/>
      <c r="P164" s="86"/>
      <c r="Q164" s="14"/>
      <c r="R164" s="14"/>
      <c r="S164" s="14"/>
      <c r="T164" s="14"/>
    </row>
    <row r="165" spans="1:20" ht="41.25" hidden="1" customHeight="1" x14ac:dyDescent="0.3">
      <c r="A165">
        <v>165</v>
      </c>
      <c r="B165" s="42"/>
      <c r="C165" s="42"/>
      <c r="D165" s="210" t="s">
        <v>451</v>
      </c>
      <c r="E165" s="210"/>
      <c r="F165" s="210"/>
      <c r="G165" s="210"/>
      <c r="H165" s="210"/>
      <c r="I165" s="210"/>
      <c r="J165" s="210"/>
      <c r="K165" s="210"/>
      <c r="L165" s="210"/>
      <c r="M165" s="210"/>
      <c r="N165" s="210"/>
      <c r="O165" s="210"/>
      <c r="P165" s="211"/>
      <c r="Q165" s="14"/>
      <c r="R165" s="14"/>
      <c r="S165" s="14"/>
      <c r="T165" s="14"/>
    </row>
    <row r="166" spans="1:20" hidden="1" x14ac:dyDescent="0.3">
      <c r="A166">
        <v>166</v>
      </c>
      <c r="B166" s="42"/>
      <c r="C166" s="42"/>
      <c r="D166" s="42"/>
      <c r="E166" s="42"/>
      <c r="F166" s="42"/>
      <c r="G166" s="85"/>
      <c r="H166" s="42"/>
      <c r="I166" s="42"/>
      <c r="J166" s="42"/>
      <c r="K166" s="42"/>
      <c r="L166" s="42"/>
      <c r="M166" s="42"/>
      <c r="N166" s="42"/>
      <c r="O166" s="42"/>
      <c r="P166" s="86"/>
      <c r="Q166" s="14"/>
      <c r="R166" s="14"/>
      <c r="S166" s="14"/>
      <c r="T166" s="14"/>
    </row>
    <row r="167" spans="1:20" ht="15.6" hidden="1" x14ac:dyDescent="0.3">
      <c r="A167">
        <v>167</v>
      </c>
      <c r="B167" s="42"/>
      <c r="C167" s="42"/>
      <c r="D167" s="42"/>
      <c r="E167" s="107" t="s">
        <v>396</v>
      </c>
      <c r="F167" s="108" t="s">
        <v>21</v>
      </c>
      <c r="G167" s="108" t="s">
        <v>37</v>
      </c>
      <c r="H167" s="42"/>
      <c r="I167" s="42" t="s">
        <v>434</v>
      </c>
      <c r="J167" s="16"/>
      <c r="K167" s="42"/>
      <c r="L167" s="42"/>
      <c r="M167" s="42"/>
      <c r="N167" s="124" t="str">
        <f>+IFERROR(AVERAGE(G168,G171,G170),"")</f>
        <v/>
      </c>
      <c r="O167" s="42"/>
      <c r="P167" s="86"/>
      <c r="Q167" s="14"/>
      <c r="R167" s="14"/>
      <c r="S167" s="14"/>
      <c r="T167" s="14"/>
    </row>
    <row r="168" spans="1:20" hidden="1" x14ac:dyDescent="0.3">
      <c r="A168">
        <v>168</v>
      </c>
      <c r="B168" s="42"/>
      <c r="C168" s="42"/>
      <c r="D168" s="42" t="s">
        <v>441</v>
      </c>
      <c r="E168" s="23"/>
      <c r="F168" s="27"/>
      <c r="G168" s="88" t="str">
        <f>IFERROR(F168/E168,"")</f>
        <v/>
      </c>
      <c r="H168" s="42"/>
      <c r="I168" s="42" t="s">
        <v>435</v>
      </c>
      <c r="J168" s="16"/>
      <c r="K168" s="42"/>
      <c r="L168" s="42"/>
      <c r="M168" s="42"/>
      <c r="N168" s="124" t="str">
        <f>+IFERROR(AVERAGE(G174,G173,G176),"")</f>
        <v/>
      </c>
      <c r="O168" s="42"/>
      <c r="P168" s="86"/>
      <c r="Q168" s="14"/>
      <c r="R168" s="14"/>
      <c r="S168" s="14"/>
      <c r="T168" s="14"/>
    </row>
    <row r="169" spans="1:20" hidden="1" x14ac:dyDescent="0.3">
      <c r="A169">
        <v>169</v>
      </c>
      <c r="B169" s="42"/>
      <c r="C169" s="42"/>
      <c r="D169" s="42" t="s">
        <v>440</v>
      </c>
      <c r="E169" s="23"/>
      <c r="F169" s="27"/>
      <c r="G169" s="88" t="str">
        <f t="shared" ref="G169:G176" si="8">IFERROR(F169/E169,"")</f>
        <v/>
      </c>
      <c r="H169" s="85"/>
      <c r="I169" s="84" t="s">
        <v>439</v>
      </c>
      <c r="J169" s="16"/>
      <c r="K169" s="47" t="s">
        <v>65</v>
      </c>
      <c r="L169" s="42"/>
      <c r="M169" s="42"/>
      <c r="N169" s="42"/>
      <c r="O169" s="42"/>
      <c r="P169" s="86"/>
      <c r="Q169" s="14"/>
      <c r="R169" s="14"/>
      <c r="S169" s="14"/>
      <c r="T169" s="14"/>
    </row>
    <row r="170" spans="1:20" ht="14.55" hidden="1" customHeight="1" x14ac:dyDescent="0.3">
      <c r="A170">
        <v>170</v>
      </c>
      <c r="B170" s="42"/>
      <c r="C170" s="42"/>
      <c r="D170" s="42" t="s">
        <v>454</v>
      </c>
      <c r="E170" s="23"/>
      <c r="F170" s="27"/>
      <c r="G170" s="88" t="str">
        <f t="shared" si="8"/>
        <v/>
      </c>
      <c r="I170" s="42" t="s">
        <v>469</v>
      </c>
      <c r="J170" s="16"/>
      <c r="L170" s="47"/>
      <c r="M170" s="42"/>
      <c r="N170" s="42"/>
      <c r="O170" s="42"/>
      <c r="P170" s="86"/>
      <c r="Q170" s="14"/>
      <c r="R170" s="14"/>
      <c r="S170" s="14"/>
      <c r="T170" s="14"/>
    </row>
    <row r="171" spans="1:20" ht="14.55" hidden="1" customHeight="1" x14ac:dyDescent="0.3">
      <c r="A171">
        <v>171</v>
      </c>
      <c r="B171" s="42"/>
      <c r="C171" s="42"/>
      <c r="D171" s="42" t="s">
        <v>457</v>
      </c>
      <c r="E171" s="23"/>
      <c r="F171" s="27"/>
      <c r="G171" s="88" t="str">
        <f t="shared" si="8"/>
        <v/>
      </c>
      <c r="H171" s="85"/>
      <c r="I171" s="42" t="s">
        <v>465</v>
      </c>
      <c r="J171" s="16"/>
      <c r="K171" s="47" t="s">
        <v>466</v>
      </c>
      <c r="L171" s="42"/>
      <c r="M171" s="42"/>
      <c r="N171" s="42"/>
      <c r="O171" s="42"/>
      <c r="P171" s="86"/>
      <c r="Q171" s="14"/>
      <c r="R171" s="14"/>
      <c r="S171" s="14"/>
      <c r="T171" s="14"/>
    </row>
    <row r="172" spans="1:20" hidden="1" x14ac:dyDescent="0.3">
      <c r="A172">
        <v>172</v>
      </c>
      <c r="B172" s="42"/>
      <c r="C172" s="42"/>
      <c r="D172" s="42" t="s">
        <v>442</v>
      </c>
      <c r="E172" s="23"/>
      <c r="F172" s="27"/>
      <c r="G172" s="88" t="str">
        <f t="shared" si="8"/>
        <v/>
      </c>
      <c r="H172" s="85"/>
      <c r="L172" s="42"/>
      <c r="M172" s="42"/>
      <c r="N172" s="42"/>
      <c r="O172" s="42"/>
      <c r="P172" s="86"/>
      <c r="Q172" s="14"/>
      <c r="R172" s="14"/>
      <c r="S172" s="14"/>
      <c r="T172" s="14"/>
    </row>
    <row r="173" spans="1:20" hidden="1" x14ac:dyDescent="0.3">
      <c r="A173">
        <v>173</v>
      </c>
      <c r="B173" s="42"/>
      <c r="C173" s="42"/>
      <c r="D173" s="42" t="s">
        <v>456</v>
      </c>
      <c r="E173" s="23"/>
      <c r="F173" s="27"/>
      <c r="G173" s="88" t="str">
        <f t="shared" si="8"/>
        <v/>
      </c>
      <c r="H173" s="85"/>
      <c r="I173" s="42" t="s">
        <v>143</v>
      </c>
      <c r="J173" s="89" cm="1">
        <f t="array" ref="J173">SUM(F172:F174,-F169:F171)+F176-F168</f>
        <v>0</v>
      </c>
      <c r="K173" s="47" t="s">
        <v>353</v>
      </c>
      <c r="L173" s="42"/>
      <c r="M173" s="42"/>
      <c r="N173" s="42"/>
      <c r="O173" s="42"/>
      <c r="P173" s="86"/>
      <c r="Q173" s="14"/>
      <c r="R173" s="14"/>
      <c r="S173" s="14"/>
      <c r="T173" s="14"/>
    </row>
    <row r="174" spans="1:20" hidden="1" x14ac:dyDescent="0.3">
      <c r="A174">
        <v>174</v>
      </c>
      <c r="B174" s="42"/>
      <c r="C174" s="42"/>
      <c r="D174" s="42" t="s">
        <v>455</v>
      </c>
      <c r="E174" s="23"/>
      <c r="F174" s="27"/>
      <c r="G174" s="88" t="str">
        <f t="shared" si="8"/>
        <v/>
      </c>
      <c r="H174" s="85"/>
      <c r="I174" s="42" t="s">
        <v>447</v>
      </c>
      <c r="J174" s="89" t="str">
        <f>+IFERROR(J173/J175,"")</f>
        <v/>
      </c>
      <c r="K174" s="47" t="s">
        <v>449</v>
      </c>
      <c r="L174" s="90"/>
      <c r="M174" s="42"/>
      <c r="N174" s="42"/>
      <c r="O174" s="42"/>
      <c r="P174" s="86"/>
      <c r="Q174" s="14"/>
      <c r="R174" s="14"/>
      <c r="S174" s="14"/>
      <c r="T174" s="14"/>
    </row>
    <row r="175" spans="1:20" hidden="1" x14ac:dyDescent="0.3">
      <c r="A175">
        <v>175</v>
      </c>
      <c r="B175" s="42"/>
      <c r="C175" s="42"/>
      <c r="D175" s="42" t="s">
        <v>443</v>
      </c>
      <c r="E175" s="23"/>
      <c r="F175" s="27"/>
      <c r="G175" s="88" t="str">
        <f t="shared" si="8"/>
        <v/>
      </c>
      <c r="H175" s="85"/>
      <c r="I175" s="84" t="s">
        <v>261</v>
      </c>
      <c r="J175" s="91">
        <f>AVERAGE(SUM(E168:E171),E176)</f>
        <v>0</v>
      </c>
      <c r="K175" s="47" t="s">
        <v>448</v>
      </c>
      <c r="L175" s="42"/>
      <c r="M175" s="42"/>
      <c r="N175" s="42"/>
      <c r="O175" s="42"/>
      <c r="P175" s="86"/>
      <c r="Q175" s="14"/>
      <c r="R175" s="14"/>
      <c r="S175" s="14"/>
      <c r="T175" s="14"/>
    </row>
    <row r="176" spans="1:20" ht="15" hidden="1" thickBot="1" x14ac:dyDescent="0.35">
      <c r="A176">
        <v>176</v>
      </c>
      <c r="B176" s="42"/>
      <c r="C176" s="42"/>
      <c r="D176" s="42" t="s">
        <v>444</v>
      </c>
      <c r="E176" s="26"/>
      <c r="F176" s="27"/>
      <c r="G176" s="143" t="str">
        <f t="shared" si="8"/>
        <v/>
      </c>
      <c r="H176" s="85"/>
      <c r="I176" s="84" t="s">
        <v>578</v>
      </c>
      <c r="J176" s="89" t="str">
        <f>+IFERROR(AVERAGE(SUM(F168:F171),F176)*J169*VALUE(MID(J168,1,1))/365,"")</f>
        <v/>
      </c>
      <c r="K176" s="47" t="s">
        <v>353</v>
      </c>
      <c r="L176" s="42"/>
      <c r="M176" s="42"/>
      <c r="N176" s="42"/>
      <c r="O176" s="42"/>
      <c r="P176" s="86"/>
      <c r="Q176" s="14"/>
      <c r="R176" s="14"/>
      <c r="S176" s="14"/>
      <c r="T176" s="14"/>
    </row>
    <row r="177" spans="1:20" hidden="1" x14ac:dyDescent="0.3">
      <c r="A177">
        <v>177</v>
      </c>
      <c r="B177" s="42"/>
      <c r="C177" s="42"/>
      <c r="D177" s="42"/>
      <c r="E177" s="42"/>
      <c r="F177" s="42"/>
      <c r="G177" s="85"/>
      <c r="H177" s="85"/>
      <c r="I177" s="84" t="s">
        <v>445</v>
      </c>
      <c r="J177" s="92" t="str">
        <f>+IFERROR(J173/J176,"")</f>
        <v/>
      </c>
      <c r="K177" s="47" t="s">
        <v>29</v>
      </c>
      <c r="L177" s="42"/>
      <c r="M177" s="42"/>
      <c r="N177" s="42"/>
      <c r="O177" s="42"/>
      <c r="P177" s="86"/>
      <c r="Q177" s="14"/>
      <c r="R177" s="14"/>
      <c r="S177" s="14"/>
      <c r="T177" s="14"/>
    </row>
    <row r="178" spans="1:20" hidden="1" x14ac:dyDescent="0.3">
      <c r="A178">
        <v>178</v>
      </c>
      <c r="B178" s="42"/>
      <c r="C178" s="42"/>
      <c r="D178" s="42"/>
      <c r="E178" s="42"/>
      <c r="F178" s="42"/>
      <c r="G178" s="42"/>
      <c r="H178" s="42"/>
      <c r="I178" s="84" t="s">
        <v>446</v>
      </c>
      <c r="J178" s="89" t="str">
        <f>+IFERROR(J174/(VALUE(MID(J168,1,1))*J169),"")</f>
        <v/>
      </c>
      <c r="K178" s="47" t="s">
        <v>3262</v>
      </c>
      <c r="L178" s="42"/>
      <c r="M178" s="42"/>
      <c r="N178" s="42"/>
      <c r="O178" s="42"/>
      <c r="P178" s="86"/>
      <c r="Q178" s="14"/>
      <c r="R178" s="14"/>
      <c r="S178" s="14"/>
      <c r="T178" s="14"/>
    </row>
    <row r="179" spans="1:20" hidden="1" x14ac:dyDescent="0.3">
      <c r="A179">
        <v>179</v>
      </c>
      <c r="B179" s="42"/>
      <c r="C179" s="42"/>
      <c r="D179" s="42"/>
      <c r="E179" s="42"/>
      <c r="F179" s="42"/>
      <c r="G179" s="42"/>
      <c r="H179" s="42"/>
      <c r="I179" s="84" t="s">
        <v>561</v>
      </c>
      <c r="J179" s="123" t="str">
        <f>+IFERROR(E175/J175,"")</f>
        <v/>
      </c>
      <c r="K179" s="47" t="s">
        <v>29</v>
      </c>
      <c r="L179" s="42"/>
      <c r="M179" s="42"/>
      <c r="N179" s="42"/>
      <c r="O179" s="42"/>
      <c r="P179" s="86"/>
      <c r="Q179" s="14"/>
      <c r="R179" s="14"/>
      <c r="S179" s="14"/>
      <c r="T179" s="14"/>
    </row>
    <row r="180" spans="1:20" ht="28.8" x14ac:dyDescent="0.3">
      <c r="A180">
        <v>180</v>
      </c>
      <c r="B180" s="42"/>
      <c r="C180" s="42"/>
      <c r="D180" s="210" t="s">
        <v>450</v>
      </c>
      <c r="E180" s="210"/>
      <c r="F180" s="210"/>
      <c r="G180" s="210"/>
      <c r="H180" s="210"/>
      <c r="I180" s="210"/>
      <c r="J180" s="210"/>
      <c r="K180" s="210"/>
      <c r="L180" s="210"/>
      <c r="M180" s="210"/>
      <c r="N180" s="210"/>
      <c r="O180" s="210"/>
      <c r="P180" s="211"/>
      <c r="Q180" s="14"/>
      <c r="R180" s="14"/>
      <c r="S180" s="14"/>
      <c r="T180" s="14"/>
    </row>
    <row r="181" spans="1:20" x14ac:dyDescent="0.3">
      <c r="A181">
        <v>181</v>
      </c>
      <c r="B181" s="42"/>
      <c r="C181" s="42"/>
      <c r="D181" s="42"/>
      <c r="E181" s="42"/>
      <c r="F181" s="42"/>
      <c r="G181" s="85"/>
      <c r="H181" s="85"/>
      <c r="I181" s="84"/>
      <c r="J181" s="85"/>
      <c r="K181" s="47"/>
      <c r="L181" s="42"/>
      <c r="M181" s="42"/>
      <c r="N181" s="42"/>
      <c r="O181" s="42"/>
      <c r="P181" s="86"/>
      <c r="Q181" s="14"/>
      <c r="R181" s="14"/>
      <c r="S181" s="14"/>
      <c r="T181" s="14"/>
    </row>
    <row r="182" spans="1:20" ht="15.6" x14ac:dyDescent="0.3">
      <c r="A182">
        <v>182</v>
      </c>
      <c r="B182" s="42"/>
      <c r="C182" s="42"/>
      <c r="D182" s="81"/>
      <c r="E182" s="87" t="s">
        <v>396</v>
      </c>
      <c r="F182" s="87" t="s">
        <v>21</v>
      </c>
      <c r="G182" s="87" t="s">
        <v>397</v>
      </c>
      <c r="H182" s="85"/>
      <c r="I182" s="42" t="s">
        <v>434</v>
      </c>
      <c r="J182" s="16"/>
      <c r="K182" s="42"/>
      <c r="L182" s="42"/>
      <c r="M182" s="42"/>
      <c r="N182" s="42"/>
      <c r="O182" s="42"/>
      <c r="P182" s="86"/>
      <c r="Q182" s="14"/>
      <c r="R182" s="14"/>
      <c r="S182" s="14"/>
      <c r="T182" s="14"/>
    </row>
    <row r="183" spans="1:20" ht="15.6" x14ac:dyDescent="0.3">
      <c r="A183">
        <v>183</v>
      </c>
      <c r="B183" s="42"/>
      <c r="C183" s="42"/>
      <c r="D183" s="87" t="s">
        <v>352</v>
      </c>
      <c r="E183" s="172">
        <f>SUMIF(Info_Ges98!$Y$5:$Y$300,"Engorde pasto",Info_Ges98!$T$5:$T$300)</f>
        <v>0</v>
      </c>
      <c r="F183" s="172" cm="1">
        <f t="array" ref="F183">SUMPRODUCT(Info_Ges98!$U$5:$U$300,Info_Ges98!$T$5:$T$300,(Info_Ges98!$Y$5:$Y$300="Engorde pasto")*1)</f>
        <v>0</v>
      </c>
      <c r="G183" s="93" t="str">
        <f>+IFERROR(F183/E183,"0")</f>
        <v>0</v>
      </c>
      <c r="I183" s="42" t="s">
        <v>469</v>
      </c>
      <c r="J183" s="16"/>
      <c r="L183" s="42"/>
      <c r="M183" s="42"/>
      <c r="N183" s="42"/>
      <c r="O183" s="42"/>
      <c r="P183" s="86"/>
      <c r="Q183" s="14"/>
      <c r="R183" s="14"/>
      <c r="S183" s="14"/>
      <c r="T183" s="14"/>
    </row>
    <row r="184" spans="1:20" ht="15.6" x14ac:dyDescent="0.3">
      <c r="A184">
        <v>184</v>
      </c>
      <c r="B184" s="42"/>
      <c r="C184" s="42"/>
      <c r="D184" s="87" t="s">
        <v>443</v>
      </c>
      <c r="E184" s="172"/>
      <c r="F184" s="172"/>
      <c r="G184" s="93" t="str">
        <f>+IFERROR(F184/E184,"0")</f>
        <v>0</v>
      </c>
      <c r="I184" s="42" t="s">
        <v>465</v>
      </c>
      <c r="J184" s="16"/>
      <c r="K184" s="47" t="s">
        <v>466</v>
      </c>
      <c r="L184" s="47"/>
      <c r="M184" s="42"/>
      <c r="N184" s="42"/>
      <c r="O184" s="42"/>
      <c r="P184" s="86"/>
      <c r="Q184" s="14"/>
      <c r="R184" s="14"/>
      <c r="S184" s="14"/>
      <c r="T184" s="14"/>
    </row>
    <row r="185" spans="1:20" ht="15.6" x14ac:dyDescent="0.3">
      <c r="A185">
        <v>185</v>
      </c>
      <c r="B185" s="42"/>
      <c r="C185" s="42"/>
      <c r="D185" s="87" t="s">
        <v>444</v>
      </c>
      <c r="E185" s="172">
        <f>SUMIF(Info_Ges98!$Y$5:$Y$300,"Engorde pasto",Info_Ges98!$W$5:$W$300)</f>
        <v>0</v>
      </c>
      <c r="F185" s="172" cm="1">
        <f t="array" ref="F185">SUMPRODUCT(Info_Ges98!$X$5:$X$300,Info_Ges98!$W$5:$W$300,(Info_Ges98!$Y$5:$Y$300="Engorde pasto")*1)</f>
        <v>0</v>
      </c>
      <c r="G185" s="93" t="str">
        <f>+IFERROR(F185/E185,"0")</f>
        <v>0</v>
      </c>
      <c r="H185" s="42"/>
      <c r="I185" s="42" t="s">
        <v>458</v>
      </c>
      <c r="J185" s="146"/>
      <c r="K185" s="47" t="s">
        <v>65</v>
      </c>
      <c r="L185" s="42"/>
      <c r="M185" s="42"/>
      <c r="N185" s="42"/>
      <c r="O185" s="42"/>
      <c r="P185" s="86"/>
      <c r="Q185" s="14"/>
      <c r="R185" s="14"/>
      <c r="S185" s="14"/>
      <c r="T185" s="14"/>
    </row>
    <row r="186" spans="1:20" x14ac:dyDescent="0.3">
      <c r="A186">
        <v>186</v>
      </c>
      <c r="B186" s="42"/>
      <c r="C186" s="42"/>
      <c r="D186" s="41" t="s">
        <v>417</v>
      </c>
      <c r="E186" s="198" t="s">
        <v>453</v>
      </c>
      <c r="F186" s="199"/>
      <c r="G186" s="42"/>
      <c r="H186" s="198" t="s">
        <v>564</v>
      </c>
      <c r="I186" s="199"/>
      <c r="J186" s="42"/>
      <c r="K186" s="81"/>
      <c r="L186" s="81"/>
      <c r="M186" s="42"/>
      <c r="N186" s="42"/>
      <c r="O186" s="42"/>
      <c r="P186" s="86"/>
      <c r="Q186" s="14"/>
      <c r="R186" s="14"/>
      <c r="S186" s="14"/>
      <c r="T186" s="14"/>
    </row>
    <row r="187" spans="1:20" ht="14.55" customHeight="1" x14ac:dyDescent="0.3">
      <c r="A187">
        <v>187</v>
      </c>
      <c r="B187" s="42"/>
      <c r="C187" s="42"/>
      <c r="D187" s="200"/>
      <c r="E187" s="200" t="s">
        <v>377</v>
      </c>
      <c r="F187" s="204" t="s">
        <v>378</v>
      </c>
      <c r="G187" s="187" t="s">
        <v>376</v>
      </c>
      <c r="H187" s="195" t="s">
        <v>374</v>
      </c>
      <c r="I187" s="195" t="s">
        <v>375</v>
      </c>
      <c r="J187" s="207" t="s">
        <v>354</v>
      </c>
      <c r="K187" s="195" t="s">
        <v>372</v>
      </c>
      <c r="L187" s="195" t="s">
        <v>373</v>
      </c>
      <c r="M187" s="186" t="s">
        <v>355</v>
      </c>
      <c r="N187" s="187"/>
      <c r="O187" s="195" t="s">
        <v>360</v>
      </c>
      <c r="P187" s="86"/>
      <c r="Q187" s="14"/>
      <c r="R187" s="14"/>
      <c r="S187" s="14"/>
      <c r="T187" s="14"/>
    </row>
    <row r="188" spans="1:20" ht="14.55" customHeight="1" thickBot="1" x14ac:dyDescent="0.35">
      <c r="A188">
        <v>188</v>
      </c>
      <c r="B188" s="42"/>
      <c r="C188" s="42"/>
      <c r="D188" s="201"/>
      <c r="E188" s="201"/>
      <c r="F188" s="205"/>
      <c r="G188" s="187"/>
      <c r="H188" s="206"/>
      <c r="I188" s="206"/>
      <c r="J188" s="201"/>
      <c r="K188" s="196"/>
      <c r="L188" s="196"/>
      <c r="M188" s="186"/>
      <c r="N188" s="187"/>
      <c r="O188" s="196"/>
      <c r="P188" s="86"/>
      <c r="Q188" s="14"/>
      <c r="R188" s="14"/>
      <c r="S188" s="14"/>
      <c r="T188" s="14"/>
    </row>
    <row r="189" spans="1:20" ht="14.55" customHeight="1" x14ac:dyDescent="0.3">
      <c r="A189">
        <v>189</v>
      </c>
      <c r="B189" s="42"/>
      <c r="C189" s="148">
        <v>7</v>
      </c>
      <c r="D189" s="136">
        <v>44743</v>
      </c>
      <c r="E189" s="173">
        <f>IF(SUMIFS(Info_Ges98!E$5:E$1000,Info_Ges98!$A$5:$A$1000,$C189,Info_Ges98!$G$5:$G$1000,"Engorde pasto")=0,0,SUMIFS(Info_Ges98!E$5:E$1000,Info_Ges98!$A$5:$A$1000,$C189,Info_Ges98!$G$5:$G$1000,"Engorde pasto"))</f>
        <v>0</v>
      </c>
      <c r="F189" s="173">
        <f>IF(SUMIFS(Info_Ges98!F$5:F$1000,Info_Ges98!$A$5:$A$1000,$C189,Info_Ges98!$G$5:$G$1000,"Engorde pasto")=0,0,SUMIFS(Info_Ges98!F$5:F$1000,Info_Ges98!$A$5:$A$1000,$C189,Info_Ges98!$G$5:$G$1000,"Engorde pasto"))</f>
        <v>0</v>
      </c>
      <c r="G189" s="95">
        <f t="shared" ref="G189:G200" si="9">IFERROR(F189/E189,0)</f>
        <v>0</v>
      </c>
      <c r="H189" s="173">
        <f>IF(SUMIFS(Info_Ges98!N$5:N$1000,Info_Ges98!$A$5:$A$1000,$C189,Info_Ges98!$P$5:$P$1000,"Engorde pasto")=0,0,SUMIFS(Info_Ges98!N$5:N$1000,Info_Ges98!$A$5:$A$1000,$C189,Info_Ges98!$P$5:$P$1000,"Engorde pasto"))</f>
        <v>0</v>
      </c>
      <c r="I189" s="173">
        <f>IF(SUMIFS(Info_Ges98!O$5:O$1000,Info_Ges98!$A$5:$A$1000,$C189,Info_Ges98!$P$5:$P$1000,"Engorde pasto")=0,0,SUMIFS(Info_Ges98!O$5:O$1000,Info_Ges98!$A$5:$A$1000,$C189,Info_Ges98!$P$5:$P$1000,"Engorde pasto"))</f>
        <v>0</v>
      </c>
      <c r="J189" s="95">
        <f t="shared" ref="J189:J200" si="10">IFERROR(I189/H189,0)</f>
        <v>0</v>
      </c>
      <c r="K189" s="96">
        <f>+E183+E189-H189</f>
        <v>0</v>
      </c>
      <c r="L189" s="96">
        <f>+F183+F189-I189</f>
        <v>0</v>
      </c>
      <c r="M189" s="190"/>
      <c r="N189" s="191"/>
      <c r="O189" s="96">
        <f>+IFERROR(K189*30.5*$J$210,0)</f>
        <v>0</v>
      </c>
      <c r="P189" s="86"/>
      <c r="Q189" s="14"/>
      <c r="R189" s="14"/>
      <c r="S189" s="14"/>
      <c r="T189" s="14"/>
    </row>
    <row r="190" spans="1:20" ht="14.55" customHeight="1" x14ac:dyDescent="0.3">
      <c r="A190">
        <v>190</v>
      </c>
      <c r="B190" s="94"/>
      <c r="C190" s="148">
        <v>8</v>
      </c>
      <c r="D190" s="136">
        <v>44044</v>
      </c>
      <c r="E190" s="173">
        <f>IF(SUMIFS(Info_Ges98!E$5:E$1000,Info_Ges98!$A$5:$A$1000,$C190,Info_Ges98!$G$5:$G$1000,"Engorde pasto")=0,0,SUMIFS(Info_Ges98!E$5:E$1000,Info_Ges98!$A$5:$A$1000,$C190,Info_Ges98!$G$5:$G$1000,"Engorde pasto"))</f>
        <v>0</v>
      </c>
      <c r="F190" s="173">
        <f>IF(SUMIFS(Info_Ges98!F$5:F$1000,Info_Ges98!$A$5:$A$1000,$C190,Info_Ges98!$G$5:$G$1000,"Engorde pasto")=0,0,SUMIFS(Info_Ges98!F$5:F$1000,Info_Ges98!$A$5:$A$1000,$C190,Info_Ges98!$G$5:$G$1000,"Engorde pasto"))</f>
        <v>0</v>
      </c>
      <c r="G190" s="95">
        <f t="shared" si="9"/>
        <v>0</v>
      </c>
      <c r="H190" s="173">
        <f>IF(SUMIFS(Info_Ges98!N$5:N$1000,Info_Ges98!$A$5:$A$1000,$C190,Info_Ges98!$P$5:$P$1000,"Engorde pasto")=0,0,SUMIFS(Info_Ges98!N$5:N$1000,Info_Ges98!$A$5:$A$1000,$C190,Info_Ges98!$P$5:$P$1000,"Engorde pasto"))</f>
        <v>0</v>
      </c>
      <c r="I190" s="173">
        <f>IF(SUMIFS(Info_Ges98!O$5:O$1000,Info_Ges98!$A$5:$A$1000,$C190,Info_Ges98!$P$5:$P$1000,"Engorde pasto")=0,0,SUMIFS(Info_Ges98!O$5:O$1000,Info_Ges98!$A$5:$A$1000,$C190,Info_Ges98!$P$5:$P$1000,"Engorde pasto"))</f>
        <v>0</v>
      </c>
      <c r="J190" s="95">
        <f t="shared" si="10"/>
        <v>0</v>
      </c>
      <c r="K190" s="88">
        <f>+K189+E190-H190</f>
        <v>0</v>
      </c>
      <c r="L190" s="88">
        <f>+L189+F190-I190+O189</f>
        <v>0</v>
      </c>
      <c r="M190" s="190"/>
      <c r="N190" s="191"/>
      <c r="O190" s="88">
        <f t="shared" ref="O190:O200" si="11">+IFERROR(K190*30.5*$J$210,0)</f>
        <v>0</v>
      </c>
      <c r="P190" s="86"/>
      <c r="Q190" s="14"/>
      <c r="R190" s="14"/>
      <c r="S190" s="14"/>
      <c r="T190" s="14"/>
    </row>
    <row r="191" spans="1:20" ht="14.55" customHeight="1" x14ac:dyDescent="0.3">
      <c r="A191">
        <v>191</v>
      </c>
      <c r="B191" s="94"/>
      <c r="C191" s="148">
        <v>9</v>
      </c>
      <c r="D191" s="136">
        <v>44075</v>
      </c>
      <c r="E191" s="173">
        <f>IF(SUMIFS(Info_Ges98!E$5:E$1000,Info_Ges98!$A$5:$A$1000,$C191,Info_Ges98!$G$5:$G$1000,"Engorde pasto")=0,0,SUMIFS(Info_Ges98!E$5:E$1000,Info_Ges98!$A$5:$A$1000,$C191,Info_Ges98!$G$5:$G$1000,"Engorde pasto"))</f>
        <v>0</v>
      </c>
      <c r="F191" s="173">
        <f>IF(SUMIFS(Info_Ges98!F$5:F$1000,Info_Ges98!$A$5:$A$1000,$C191,Info_Ges98!$G$5:$G$1000,"Engorde pasto")=0,0,SUMIFS(Info_Ges98!F$5:F$1000,Info_Ges98!$A$5:$A$1000,$C191,Info_Ges98!$G$5:$G$1000,"Engorde pasto"))</f>
        <v>0</v>
      </c>
      <c r="G191" s="95">
        <f t="shared" si="9"/>
        <v>0</v>
      </c>
      <c r="H191" s="173">
        <f>IF(SUMIFS(Info_Ges98!N$5:N$1000,Info_Ges98!$A$5:$A$1000,$C191,Info_Ges98!$P$5:$P$1000,"Engorde pasto")=0,0,SUMIFS(Info_Ges98!N$5:N$1000,Info_Ges98!$A$5:$A$1000,$C191,Info_Ges98!$P$5:$P$1000,"Engorde pasto"))</f>
        <v>0</v>
      </c>
      <c r="I191" s="173">
        <f>IF(SUMIFS(Info_Ges98!O$5:O$1000,Info_Ges98!$A$5:$A$1000,$C191,Info_Ges98!$P$5:$P$1000,"Engorde pasto")=0,0,SUMIFS(Info_Ges98!O$5:O$1000,Info_Ges98!$A$5:$A$1000,$C191,Info_Ges98!$P$5:$P$1000,"Engorde pasto"))</f>
        <v>0</v>
      </c>
      <c r="J191" s="95">
        <f t="shared" si="10"/>
        <v>0</v>
      </c>
      <c r="K191" s="88">
        <f>+K190+E191-H191</f>
        <v>0</v>
      </c>
      <c r="L191" s="88">
        <f t="shared" ref="L191:L200" si="12">+L190+F191-I191+O190</f>
        <v>0</v>
      </c>
      <c r="M191" s="190"/>
      <c r="N191" s="191"/>
      <c r="O191" s="88">
        <f t="shared" si="11"/>
        <v>0</v>
      </c>
      <c r="P191" s="86"/>
      <c r="Q191" s="14"/>
      <c r="R191" s="14"/>
      <c r="S191" s="14"/>
      <c r="T191" s="14"/>
    </row>
    <row r="192" spans="1:20" ht="14.55" customHeight="1" x14ac:dyDescent="0.3">
      <c r="A192">
        <v>192</v>
      </c>
      <c r="B192" s="94"/>
      <c r="C192" s="148">
        <v>10</v>
      </c>
      <c r="D192" s="136">
        <v>44105</v>
      </c>
      <c r="E192" s="173">
        <f>IF(SUMIFS(Info_Ges98!E$5:E$1000,Info_Ges98!$A$5:$A$1000,$C192,Info_Ges98!$G$5:$G$1000,"Engorde pasto")=0,0,SUMIFS(Info_Ges98!E$5:E$1000,Info_Ges98!$A$5:$A$1000,$C192,Info_Ges98!$G$5:$G$1000,"Engorde pasto"))</f>
        <v>0</v>
      </c>
      <c r="F192" s="173">
        <f>IF(SUMIFS(Info_Ges98!F$5:F$1000,Info_Ges98!$A$5:$A$1000,$C192,Info_Ges98!$G$5:$G$1000,"Engorde pasto")=0,0,SUMIFS(Info_Ges98!F$5:F$1000,Info_Ges98!$A$5:$A$1000,$C192,Info_Ges98!$G$5:$G$1000,"Engorde pasto"))</f>
        <v>0</v>
      </c>
      <c r="G192" s="95">
        <f t="shared" si="9"/>
        <v>0</v>
      </c>
      <c r="H192" s="173">
        <f>IF(SUMIFS(Info_Ges98!N$5:N$1000,Info_Ges98!$A$5:$A$1000,$C192,Info_Ges98!$P$5:$P$1000,"Engorde pasto")=0,0,SUMIFS(Info_Ges98!N$5:N$1000,Info_Ges98!$A$5:$A$1000,$C192,Info_Ges98!$P$5:$P$1000,"Engorde pasto"))</f>
        <v>0</v>
      </c>
      <c r="I192" s="173">
        <f>IF(SUMIFS(Info_Ges98!O$5:O$1000,Info_Ges98!$A$5:$A$1000,$C192,Info_Ges98!$P$5:$P$1000,"Engorde pasto")=0,0,SUMIFS(Info_Ges98!O$5:O$1000,Info_Ges98!$A$5:$A$1000,$C192,Info_Ges98!$P$5:$P$1000,"Engorde pasto"))</f>
        <v>0</v>
      </c>
      <c r="J192" s="95">
        <f t="shared" si="10"/>
        <v>0</v>
      </c>
      <c r="K192" s="88">
        <f t="shared" ref="K192:K200" si="13">+K191+E192-H192</f>
        <v>0</v>
      </c>
      <c r="L192" s="88">
        <f>+L191+F192-I192+O191</f>
        <v>0</v>
      </c>
      <c r="M192" s="190"/>
      <c r="N192" s="191"/>
      <c r="O192" s="88">
        <f t="shared" si="11"/>
        <v>0</v>
      </c>
      <c r="P192" s="86"/>
      <c r="Q192" s="14"/>
      <c r="R192" s="14"/>
      <c r="S192" s="14"/>
      <c r="T192" s="14"/>
    </row>
    <row r="193" spans="1:20" ht="14.55" customHeight="1" x14ac:dyDescent="0.3">
      <c r="A193">
        <v>193</v>
      </c>
      <c r="B193" s="94"/>
      <c r="C193" s="148">
        <v>11</v>
      </c>
      <c r="D193" s="136">
        <v>44136</v>
      </c>
      <c r="E193" s="173">
        <f>IF(SUMIFS(Info_Ges98!E$5:E$1000,Info_Ges98!$A$5:$A$1000,$C193,Info_Ges98!$G$5:$G$1000,"Engorde pasto")=0,0,SUMIFS(Info_Ges98!E$5:E$1000,Info_Ges98!$A$5:$A$1000,$C193,Info_Ges98!$G$5:$G$1000,"Engorde pasto"))</f>
        <v>0</v>
      </c>
      <c r="F193" s="173">
        <f>IF(SUMIFS(Info_Ges98!F$5:F$1000,Info_Ges98!$A$5:$A$1000,$C193,Info_Ges98!$G$5:$G$1000,"Engorde pasto")=0,0,SUMIFS(Info_Ges98!F$5:F$1000,Info_Ges98!$A$5:$A$1000,$C193,Info_Ges98!$G$5:$G$1000,"Engorde pasto"))</f>
        <v>0</v>
      </c>
      <c r="G193" s="95">
        <f t="shared" si="9"/>
        <v>0</v>
      </c>
      <c r="H193" s="173">
        <f>IF(SUMIFS(Info_Ges98!N$5:N$1000,Info_Ges98!$A$5:$A$1000,$C193,Info_Ges98!$P$5:$P$1000,"Engorde pasto")=0,0,SUMIFS(Info_Ges98!N$5:N$1000,Info_Ges98!$A$5:$A$1000,$C193,Info_Ges98!$P$5:$P$1000,"Engorde pasto"))</f>
        <v>0</v>
      </c>
      <c r="I193" s="173">
        <f>IF(SUMIFS(Info_Ges98!O$5:O$1000,Info_Ges98!$A$5:$A$1000,$C193,Info_Ges98!$P$5:$P$1000,"Engorde pasto")=0,0,SUMIFS(Info_Ges98!O$5:O$1000,Info_Ges98!$A$5:$A$1000,$C193,Info_Ges98!$P$5:$P$1000,"Engorde pasto"))</f>
        <v>0</v>
      </c>
      <c r="J193" s="95">
        <f t="shared" si="10"/>
        <v>0</v>
      </c>
      <c r="K193" s="88">
        <f t="shared" si="13"/>
        <v>0</v>
      </c>
      <c r="L193" s="88">
        <f t="shared" si="12"/>
        <v>0</v>
      </c>
      <c r="M193" s="190"/>
      <c r="N193" s="191"/>
      <c r="O193" s="88">
        <f t="shared" si="11"/>
        <v>0</v>
      </c>
      <c r="P193" s="86"/>
      <c r="Q193" s="14"/>
      <c r="R193" s="14"/>
      <c r="S193" s="14"/>
      <c r="T193" s="14"/>
    </row>
    <row r="194" spans="1:20" ht="14.55" customHeight="1" x14ac:dyDescent="0.3">
      <c r="A194">
        <v>194</v>
      </c>
      <c r="B194" s="94"/>
      <c r="C194" s="148">
        <v>12</v>
      </c>
      <c r="D194" s="136">
        <v>44166</v>
      </c>
      <c r="E194" s="173">
        <f>IF(SUMIFS(Info_Ges98!E$5:E$1000,Info_Ges98!$A$5:$A$1000,$C194,Info_Ges98!$G$5:$G$1000,"Engorde pasto")=0,0,SUMIFS(Info_Ges98!E$5:E$1000,Info_Ges98!$A$5:$A$1000,$C194,Info_Ges98!$G$5:$G$1000,"Engorde pasto"))</f>
        <v>0</v>
      </c>
      <c r="F194" s="173">
        <f>IF(SUMIFS(Info_Ges98!F$5:F$1000,Info_Ges98!$A$5:$A$1000,$C194,Info_Ges98!$G$5:$G$1000,"Engorde pasto")=0,0,SUMIFS(Info_Ges98!F$5:F$1000,Info_Ges98!$A$5:$A$1000,$C194,Info_Ges98!$G$5:$G$1000,"Engorde pasto"))</f>
        <v>0</v>
      </c>
      <c r="G194" s="95">
        <f t="shared" si="9"/>
        <v>0</v>
      </c>
      <c r="H194" s="173">
        <f>IF(SUMIFS(Info_Ges98!N$5:N$1000,Info_Ges98!$A$5:$A$1000,$C194,Info_Ges98!$P$5:$P$1000,"Engorde pasto")=0,0,SUMIFS(Info_Ges98!N$5:N$1000,Info_Ges98!$A$5:$A$1000,$C194,Info_Ges98!$P$5:$P$1000,"Engorde pasto"))</f>
        <v>0</v>
      </c>
      <c r="I194" s="173">
        <f>IF(SUMIFS(Info_Ges98!O$5:O$1000,Info_Ges98!$A$5:$A$1000,$C194,Info_Ges98!$P$5:$P$1000,"Engorde pasto")=0,0,SUMIFS(Info_Ges98!O$5:O$1000,Info_Ges98!$A$5:$A$1000,$C194,Info_Ges98!$P$5:$P$1000,"Engorde pasto"))</f>
        <v>0</v>
      </c>
      <c r="J194" s="95">
        <f t="shared" si="10"/>
        <v>0</v>
      </c>
      <c r="K194" s="88">
        <f t="shared" si="13"/>
        <v>0</v>
      </c>
      <c r="L194" s="88">
        <f t="shared" si="12"/>
        <v>0</v>
      </c>
      <c r="M194" s="190"/>
      <c r="N194" s="191"/>
      <c r="O194" s="88">
        <f t="shared" si="11"/>
        <v>0</v>
      </c>
      <c r="P194" s="86"/>
      <c r="Q194" s="14"/>
      <c r="R194" s="14"/>
      <c r="S194" s="14"/>
      <c r="T194" s="14"/>
    </row>
    <row r="195" spans="1:20" ht="14.55" customHeight="1" x14ac:dyDescent="0.3">
      <c r="A195">
        <v>195</v>
      </c>
      <c r="B195" s="94"/>
      <c r="C195" s="148">
        <v>1</v>
      </c>
      <c r="D195" s="136">
        <v>44197</v>
      </c>
      <c r="E195" s="173">
        <f>IF(SUMIFS(Info_Ges98!E$5:E$1000,Info_Ges98!$A$5:$A$1000,$C195,Info_Ges98!$G$5:$G$1000,"Engorde pasto")=0,0,SUMIFS(Info_Ges98!E$5:E$1000,Info_Ges98!$A$5:$A$1000,$C195,Info_Ges98!$G$5:$G$1000,"Engorde pasto"))</f>
        <v>0</v>
      </c>
      <c r="F195" s="173">
        <f>IF(SUMIFS(Info_Ges98!F$5:F$1000,Info_Ges98!$A$5:$A$1000,$C195,Info_Ges98!$G$5:$G$1000,"Engorde pasto")=0,0,SUMIFS(Info_Ges98!F$5:F$1000,Info_Ges98!$A$5:$A$1000,$C195,Info_Ges98!$G$5:$G$1000,"Engorde pasto"))</f>
        <v>0</v>
      </c>
      <c r="G195" s="95">
        <f t="shared" si="9"/>
        <v>0</v>
      </c>
      <c r="H195" s="173">
        <f>IF(SUMIFS(Info_Ges98!N$5:N$1000,Info_Ges98!$A$5:$A$1000,$C195,Info_Ges98!$P$5:$P$1000,"Engorde pasto")=0,0,SUMIFS(Info_Ges98!N$5:N$1000,Info_Ges98!$A$5:$A$1000,$C195,Info_Ges98!$P$5:$P$1000,"Engorde pasto"))</f>
        <v>0</v>
      </c>
      <c r="I195" s="173">
        <f>IF(SUMIFS(Info_Ges98!O$5:O$1000,Info_Ges98!$A$5:$A$1000,$C195,Info_Ges98!$P$5:$P$1000,"Engorde pasto")=0,0,SUMIFS(Info_Ges98!O$5:O$1000,Info_Ges98!$A$5:$A$1000,$C195,Info_Ges98!$P$5:$P$1000,"Engorde pasto"))</f>
        <v>0</v>
      </c>
      <c r="J195" s="95">
        <f t="shared" si="10"/>
        <v>0</v>
      </c>
      <c r="K195" s="88">
        <f t="shared" si="13"/>
        <v>0</v>
      </c>
      <c r="L195" s="88">
        <f t="shared" si="12"/>
        <v>0</v>
      </c>
      <c r="M195" s="190"/>
      <c r="N195" s="191"/>
      <c r="O195" s="88">
        <f t="shared" si="11"/>
        <v>0</v>
      </c>
      <c r="P195" s="86"/>
      <c r="Q195" s="14"/>
      <c r="R195" s="14"/>
      <c r="S195" s="14"/>
      <c r="T195" s="14"/>
    </row>
    <row r="196" spans="1:20" ht="14.55" customHeight="1" x14ac:dyDescent="0.3">
      <c r="A196">
        <v>196</v>
      </c>
      <c r="B196" s="94"/>
      <c r="C196" s="148">
        <v>2</v>
      </c>
      <c r="D196" s="136">
        <v>44228</v>
      </c>
      <c r="E196" s="173">
        <f>IF(SUMIFS(Info_Ges98!E$5:E$1000,Info_Ges98!$A$5:$A$1000,$C196,Info_Ges98!$G$5:$G$1000,"Engorde pasto")=0,0,SUMIFS(Info_Ges98!E$5:E$1000,Info_Ges98!$A$5:$A$1000,$C196,Info_Ges98!$G$5:$G$1000,"Engorde pasto"))</f>
        <v>0</v>
      </c>
      <c r="F196" s="173">
        <f>IF(SUMIFS(Info_Ges98!F$5:F$1000,Info_Ges98!$A$5:$A$1000,$C196,Info_Ges98!$G$5:$G$1000,"Engorde pasto")=0,0,SUMIFS(Info_Ges98!F$5:F$1000,Info_Ges98!$A$5:$A$1000,$C196,Info_Ges98!$G$5:$G$1000,"Engorde pasto"))</f>
        <v>0</v>
      </c>
      <c r="G196" s="95">
        <f t="shared" si="9"/>
        <v>0</v>
      </c>
      <c r="H196" s="173">
        <f>IF(SUMIFS(Info_Ges98!N$5:N$1000,Info_Ges98!$A$5:$A$1000,$C196,Info_Ges98!$P$5:$P$1000,"Engorde pasto")=0,0,SUMIFS(Info_Ges98!N$5:N$1000,Info_Ges98!$A$5:$A$1000,$C196,Info_Ges98!$P$5:$P$1000,"Engorde pasto"))</f>
        <v>0</v>
      </c>
      <c r="I196" s="173">
        <f>IF(SUMIFS(Info_Ges98!O$5:O$1000,Info_Ges98!$A$5:$A$1000,$C196,Info_Ges98!$P$5:$P$1000,"Engorde pasto")=0,0,SUMIFS(Info_Ges98!O$5:O$1000,Info_Ges98!$A$5:$A$1000,$C196,Info_Ges98!$P$5:$P$1000,"Engorde pasto"))</f>
        <v>0</v>
      </c>
      <c r="J196" s="95">
        <f t="shared" si="10"/>
        <v>0</v>
      </c>
      <c r="K196" s="88">
        <f t="shared" si="13"/>
        <v>0</v>
      </c>
      <c r="L196" s="88">
        <f t="shared" si="12"/>
        <v>0</v>
      </c>
      <c r="M196" s="190"/>
      <c r="N196" s="191"/>
      <c r="O196" s="88">
        <f t="shared" si="11"/>
        <v>0</v>
      </c>
      <c r="P196" s="86"/>
      <c r="Q196" s="14"/>
      <c r="R196" s="14"/>
      <c r="S196" s="14"/>
      <c r="T196" s="14"/>
    </row>
    <row r="197" spans="1:20" ht="14.55" customHeight="1" x14ac:dyDescent="0.3">
      <c r="A197">
        <v>197</v>
      </c>
      <c r="B197" s="94"/>
      <c r="C197" s="148">
        <v>3</v>
      </c>
      <c r="D197" s="136">
        <v>44256</v>
      </c>
      <c r="E197" s="173">
        <f>IF(SUMIFS(Info_Ges98!E$5:E$1000,Info_Ges98!$A$5:$A$1000,$C197,Info_Ges98!$G$5:$G$1000,"Engorde pasto")=0,0,SUMIFS(Info_Ges98!E$5:E$1000,Info_Ges98!$A$5:$A$1000,$C197,Info_Ges98!$G$5:$G$1000,"Engorde pasto"))</f>
        <v>0</v>
      </c>
      <c r="F197" s="173">
        <f>IF(SUMIFS(Info_Ges98!F$5:F$1000,Info_Ges98!$A$5:$A$1000,$C197,Info_Ges98!$G$5:$G$1000,"Engorde pasto")=0,0,SUMIFS(Info_Ges98!F$5:F$1000,Info_Ges98!$A$5:$A$1000,$C197,Info_Ges98!$G$5:$G$1000,"Engorde pasto"))</f>
        <v>0</v>
      </c>
      <c r="G197" s="95">
        <f t="shared" si="9"/>
        <v>0</v>
      </c>
      <c r="H197" s="173">
        <f>IF(SUMIFS(Info_Ges98!N$5:N$1000,Info_Ges98!$A$5:$A$1000,$C197,Info_Ges98!$P$5:$P$1000,"Engorde pasto")=0,0,SUMIFS(Info_Ges98!N$5:N$1000,Info_Ges98!$A$5:$A$1000,$C197,Info_Ges98!$P$5:$P$1000,"Engorde pasto"))</f>
        <v>0</v>
      </c>
      <c r="I197" s="173">
        <f>IF(SUMIFS(Info_Ges98!O$5:O$1000,Info_Ges98!$A$5:$A$1000,$C197,Info_Ges98!$P$5:$P$1000,"Engorde pasto")=0,0,SUMIFS(Info_Ges98!O$5:O$1000,Info_Ges98!$A$5:$A$1000,$C197,Info_Ges98!$P$5:$P$1000,"Engorde pasto"))</f>
        <v>0</v>
      </c>
      <c r="J197" s="95">
        <f t="shared" si="10"/>
        <v>0</v>
      </c>
      <c r="K197" s="88">
        <f t="shared" si="13"/>
        <v>0</v>
      </c>
      <c r="L197" s="88">
        <f t="shared" si="12"/>
        <v>0</v>
      </c>
      <c r="M197" s="190"/>
      <c r="N197" s="191"/>
      <c r="O197" s="88">
        <f t="shared" si="11"/>
        <v>0</v>
      </c>
      <c r="P197" s="86"/>
      <c r="Q197" s="14"/>
      <c r="R197" s="14"/>
      <c r="S197" s="14"/>
      <c r="T197" s="14"/>
    </row>
    <row r="198" spans="1:20" ht="14.55" customHeight="1" x14ac:dyDescent="0.3">
      <c r="A198">
        <v>198</v>
      </c>
      <c r="B198" s="94"/>
      <c r="C198" s="148">
        <v>4</v>
      </c>
      <c r="D198" s="136">
        <v>44287</v>
      </c>
      <c r="E198" s="173">
        <f>IF(SUMIFS(Info_Ges98!E$5:E$1000,Info_Ges98!$A$5:$A$1000,$C198,Info_Ges98!$G$5:$G$1000,"Engorde pasto")=0,0,SUMIFS(Info_Ges98!E$5:E$1000,Info_Ges98!$A$5:$A$1000,$C198,Info_Ges98!$G$5:$G$1000,"Engorde pasto"))</f>
        <v>0</v>
      </c>
      <c r="F198" s="173">
        <f>IF(SUMIFS(Info_Ges98!F$5:F$1000,Info_Ges98!$A$5:$A$1000,$C198,Info_Ges98!$G$5:$G$1000,"Engorde pasto")=0,0,SUMIFS(Info_Ges98!F$5:F$1000,Info_Ges98!$A$5:$A$1000,$C198,Info_Ges98!$G$5:$G$1000,"Engorde pasto"))</f>
        <v>0</v>
      </c>
      <c r="G198" s="95">
        <f t="shared" si="9"/>
        <v>0</v>
      </c>
      <c r="H198" s="173">
        <f>IF(SUMIFS(Info_Ges98!N$5:N$1000,Info_Ges98!$A$5:$A$1000,$C198,Info_Ges98!$P$5:$P$1000,"Engorde pasto")=0,0,SUMIFS(Info_Ges98!N$5:N$1000,Info_Ges98!$A$5:$A$1000,$C198,Info_Ges98!$P$5:$P$1000,"Engorde pasto"))</f>
        <v>0</v>
      </c>
      <c r="I198" s="173">
        <f>IF(SUMIFS(Info_Ges98!O$5:O$1000,Info_Ges98!$A$5:$A$1000,$C198,Info_Ges98!$P$5:$P$1000,"Engorde pasto")=0,0,SUMIFS(Info_Ges98!O$5:O$1000,Info_Ges98!$A$5:$A$1000,$C198,Info_Ges98!$P$5:$P$1000,"Engorde pasto"))</f>
        <v>0</v>
      </c>
      <c r="J198" s="95">
        <f t="shared" si="10"/>
        <v>0</v>
      </c>
      <c r="K198" s="88">
        <f t="shared" si="13"/>
        <v>0</v>
      </c>
      <c r="L198" s="88">
        <f t="shared" si="12"/>
        <v>0</v>
      </c>
      <c r="M198" s="190"/>
      <c r="N198" s="191"/>
      <c r="O198" s="88">
        <f t="shared" si="11"/>
        <v>0</v>
      </c>
      <c r="P198" s="86"/>
      <c r="Q198" s="14"/>
      <c r="R198" s="14"/>
      <c r="S198" s="14"/>
      <c r="T198" s="14"/>
    </row>
    <row r="199" spans="1:20" ht="14.55" customHeight="1" x14ac:dyDescent="0.3">
      <c r="A199">
        <v>199</v>
      </c>
      <c r="B199" s="42"/>
      <c r="C199" s="148">
        <v>5</v>
      </c>
      <c r="D199" s="136">
        <v>43952</v>
      </c>
      <c r="E199" s="173">
        <f>IF(SUMIFS(Info_Ges98!E$5:E$1000,Info_Ges98!$A$5:$A$1000,$C199,Info_Ges98!$G$5:$G$1000,"Engorde pasto")=0,0,SUMIFS(Info_Ges98!E$5:E$1000,Info_Ges98!$A$5:$A$1000,$C199,Info_Ges98!$G$5:$G$1000,"Engorde pasto"))</f>
        <v>0</v>
      </c>
      <c r="F199" s="173">
        <f>IF(SUMIFS(Info_Ges98!F$5:F$1000,Info_Ges98!$A$5:$A$1000,$C199,Info_Ges98!$G$5:$G$1000,"Engorde pasto")=0,0,SUMIFS(Info_Ges98!F$5:F$1000,Info_Ges98!$A$5:$A$1000,$C199,Info_Ges98!$G$5:$G$1000,"Engorde pasto"))</f>
        <v>0</v>
      </c>
      <c r="G199" s="95">
        <f t="shared" si="9"/>
        <v>0</v>
      </c>
      <c r="H199" s="173">
        <f>IF(SUMIFS(Info_Ges98!N$5:N$1000,Info_Ges98!$A$5:$A$1000,$C199,Info_Ges98!$P$5:$P$1000,"Engorde pasto")=0,0,SUMIFS(Info_Ges98!N$5:N$1000,Info_Ges98!$A$5:$A$1000,$C199,Info_Ges98!$P$5:$P$1000,"Engorde pasto"))</f>
        <v>0</v>
      </c>
      <c r="I199" s="173">
        <f>IF(SUMIFS(Info_Ges98!O$5:O$1000,Info_Ges98!$A$5:$A$1000,$C199,Info_Ges98!$P$5:$P$1000,"Engorde pasto")=0,0,SUMIFS(Info_Ges98!O$5:O$1000,Info_Ges98!$A$5:$A$1000,$C199,Info_Ges98!$P$5:$P$1000,"Engorde pasto"))</f>
        <v>0</v>
      </c>
      <c r="J199" s="95">
        <f t="shared" si="10"/>
        <v>0</v>
      </c>
      <c r="K199" s="88">
        <f t="shared" si="13"/>
        <v>0</v>
      </c>
      <c r="L199" s="88">
        <f t="shared" si="12"/>
        <v>0</v>
      </c>
      <c r="M199" s="190"/>
      <c r="N199" s="191"/>
      <c r="O199" s="88">
        <f t="shared" si="11"/>
        <v>0</v>
      </c>
      <c r="P199" s="86"/>
      <c r="Q199" s="14"/>
      <c r="R199" s="14"/>
      <c r="S199" s="14"/>
      <c r="T199" s="14"/>
    </row>
    <row r="200" spans="1:20" ht="14.55" customHeight="1" x14ac:dyDescent="0.3">
      <c r="A200">
        <v>200</v>
      </c>
      <c r="B200" s="42"/>
      <c r="C200" s="148">
        <v>6</v>
      </c>
      <c r="D200" s="136">
        <v>44348</v>
      </c>
      <c r="E200" s="173">
        <f>IF(SUMIFS(Info_Ges98!E$5:E$1000,Info_Ges98!$A$5:$A$1000,$C200,Info_Ges98!$G$5:$G$1000,"Engorde pasto")=0,0,SUMIFS(Info_Ges98!E$5:E$1000,Info_Ges98!$A$5:$A$1000,$C200,Info_Ges98!$G$5:$G$1000,"Engorde pasto"))</f>
        <v>0</v>
      </c>
      <c r="F200" s="173">
        <f>IF(SUMIFS(Info_Ges98!F$5:F$1000,Info_Ges98!$A$5:$A$1000,$C200,Info_Ges98!$G$5:$G$1000,"Engorde pasto")=0,0,SUMIFS(Info_Ges98!F$5:F$1000,Info_Ges98!$A$5:$A$1000,$C200,Info_Ges98!$G$5:$G$1000,"Engorde pasto"))</f>
        <v>0</v>
      </c>
      <c r="G200" s="95">
        <f t="shared" si="9"/>
        <v>0</v>
      </c>
      <c r="H200" s="173">
        <f>IF(SUMIFS(Info_Ges98!N$5:N$1000,Info_Ges98!$A$5:$A$1000,$C200,Info_Ges98!$P$5:$P$1000,"Engorde pasto")=0,0,SUMIFS(Info_Ges98!N$5:N$1000,Info_Ges98!$A$5:$A$1000,$C200,Info_Ges98!$P$5:$P$1000,"Engorde pasto"))</f>
        <v>0</v>
      </c>
      <c r="I200" s="173">
        <f>IF(SUMIFS(Info_Ges98!O$5:O$1000,Info_Ges98!$A$5:$A$1000,$C200,Info_Ges98!$P$5:$P$1000,"Engorde pasto")=0,0,SUMIFS(Info_Ges98!O$5:O$1000,Info_Ges98!$A$5:$A$1000,$C200,Info_Ges98!$P$5:$P$1000,"Engorde pasto"))</f>
        <v>0</v>
      </c>
      <c r="J200" s="95">
        <f t="shared" si="10"/>
        <v>0</v>
      </c>
      <c r="K200" s="88">
        <f t="shared" si="13"/>
        <v>0</v>
      </c>
      <c r="L200" s="88">
        <f t="shared" si="12"/>
        <v>0</v>
      </c>
      <c r="M200" s="190"/>
      <c r="N200" s="191"/>
      <c r="O200" s="88">
        <f t="shared" si="11"/>
        <v>0</v>
      </c>
      <c r="P200" s="86"/>
      <c r="Q200" s="14"/>
      <c r="R200" s="14"/>
      <c r="S200" s="14"/>
      <c r="T200" s="14"/>
    </row>
    <row r="201" spans="1:20" ht="14.55" customHeight="1" x14ac:dyDescent="0.3">
      <c r="A201">
        <v>201</v>
      </c>
      <c r="B201" s="42"/>
      <c r="D201" s="98" t="s">
        <v>356</v>
      </c>
      <c r="E201" s="93">
        <f>SUM(E189:E200)</f>
        <v>0</v>
      </c>
      <c r="F201" s="93">
        <f>SUM(F189:F200)</f>
        <v>0</v>
      </c>
      <c r="G201" s="99" t="str">
        <f>+IFERROR(AVERAGEIF(G189:G200,"&gt;0",G189:G200),"0")</f>
        <v>0</v>
      </c>
      <c r="H201" s="93">
        <f>SUM(H189:H200)</f>
        <v>0</v>
      </c>
      <c r="I201" s="93">
        <f>SUM(I189:I200)</f>
        <v>0</v>
      </c>
      <c r="J201" s="99" t="str">
        <f>IFERROR(AVERAGEIF(J189:J200,"&gt;0",J189:J200),"0")</f>
        <v>0</v>
      </c>
      <c r="K201" s="99">
        <f>AVERAGE(K189:K200)</f>
        <v>0</v>
      </c>
      <c r="L201" s="99">
        <f>AVERAGE(L189:L200)</f>
        <v>0</v>
      </c>
      <c r="M201" s="193" t="str">
        <f>+IFERROR(AVERAGE(N189:N200),"0")</f>
        <v>0</v>
      </c>
      <c r="N201" s="194"/>
      <c r="O201" s="99">
        <f>IFERROR(SUM(O189:O200),"0")</f>
        <v>0</v>
      </c>
      <c r="P201" s="86"/>
      <c r="Q201" s="14"/>
      <c r="R201" s="14"/>
      <c r="S201" s="14"/>
      <c r="T201" s="14"/>
    </row>
    <row r="202" spans="1:20" ht="14.55" customHeight="1" x14ac:dyDescent="0.3">
      <c r="A202">
        <v>202</v>
      </c>
      <c r="B202" s="42"/>
      <c r="C202" s="42"/>
      <c r="D202" s="42"/>
      <c r="E202" s="188" t="s">
        <v>358</v>
      </c>
      <c r="F202" s="188" t="s">
        <v>359</v>
      </c>
      <c r="G202" s="188" t="s">
        <v>386</v>
      </c>
      <c r="H202" s="188" t="s">
        <v>369</v>
      </c>
      <c r="I202" s="188" t="s">
        <v>370</v>
      </c>
      <c r="J202" s="188" t="s">
        <v>387</v>
      </c>
      <c r="K202" s="188" t="s">
        <v>362</v>
      </c>
      <c r="L202" s="188" t="s">
        <v>361</v>
      </c>
      <c r="M202" s="188"/>
      <c r="N202" s="188" t="s">
        <v>371</v>
      </c>
      <c r="O202" s="188" t="s">
        <v>363</v>
      </c>
      <c r="P202" s="86"/>
      <c r="Q202" s="14"/>
      <c r="R202" s="14"/>
      <c r="S202" s="14"/>
      <c r="T202" s="14"/>
    </row>
    <row r="203" spans="1:20" ht="14.55" customHeight="1" x14ac:dyDescent="0.3">
      <c r="A203">
        <v>203</v>
      </c>
      <c r="B203" s="42"/>
      <c r="C203" s="42"/>
      <c r="D203" s="42"/>
      <c r="E203" s="189"/>
      <c r="F203" s="189"/>
      <c r="G203" s="189"/>
      <c r="H203" s="189"/>
      <c r="I203" s="189"/>
      <c r="J203" s="189"/>
      <c r="K203" s="189"/>
      <c r="L203" s="189"/>
      <c r="M203" s="189"/>
      <c r="N203" s="189"/>
      <c r="O203" s="189"/>
      <c r="P203" s="86"/>
      <c r="Q203" s="14"/>
      <c r="R203" s="14"/>
      <c r="S203" s="14"/>
      <c r="T203" s="14"/>
    </row>
    <row r="204" spans="1:20" ht="14.55" customHeight="1" x14ac:dyDescent="0.3">
      <c r="A204">
        <v>204</v>
      </c>
      <c r="B204" s="42"/>
      <c r="C204" s="42"/>
      <c r="D204" s="42"/>
      <c r="E204" s="189"/>
      <c r="F204" s="189"/>
      <c r="G204" s="105"/>
      <c r="H204" s="189"/>
      <c r="I204" s="105"/>
      <c r="J204" s="103"/>
      <c r="K204" s="103"/>
      <c r="L204" s="103"/>
      <c r="M204" s="103"/>
      <c r="N204" s="189"/>
      <c r="O204" s="103"/>
      <c r="P204" s="86"/>
      <c r="Q204" s="14"/>
      <c r="R204" s="14"/>
      <c r="S204" s="14"/>
      <c r="T204" s="14"/>
    </row>
    <row r="205" spans="1:20" ht="14.55" customHeight="1" x14ac:dyDescent="0.3">
      <c r="A205">
        <v>205</v>
      </c>
      <c r="B205" s="42"/>
      <c r="C205" s="42"/>
      <c r="D205" s="42"/>
      <c r="E205" s="105"/>
      <c r="F205" s="105"/>
      <c r="G205" s="105"/>
      <c r="H205" s="105"/>
      <c r="I205" s="42" t="s">
        <v>143</v>
      </c>
      <c r="J205" s="109">
        <f>I201-F201-F184+F185-F183</f>
        <v>0</v>
      </c>
      <c r="K205" s="47" t="s">
        <v>353</v>
      </c>
      <c r="L205" s="103"/>
      <c r="M205" s="103"/>
      <c r="N205" s="189"/>
      <c r="O205" s="103"/>
      <c r="P205" s="86"/>
      <c r="Q205" s="14"/>
      <c r="R205" s="14"/>
      <c r="S205" s="14"/>
      <c r="T205" s="14"/>
    </row>
    <row r="206" spans="1:20" ht="14.55" customHeight="1" x14ac:dyDescent="0.3">
      <c r="A206">
        <v>206</v>
      </c>
      <c r="B206" s="42"/>
      <c r="C206" s="42"/>
      <c r="D206" s="42"/>
      <c r="E206" s="105"/>
      <c r="F206" s="105"/>
      <c r="G206" s="105"/>
      <c r="H206" s="105"/>
      <c r="I206" s="42" t="s">
        <v>447</v>
      </c>
      <c r="J206" s="89" t="str">
        <f>+IFERROR((J205/K201)/J211,"")</f>
        <v/>
      </c>
      <c r="K206" s="47" t="s">
        <v>449</v>
      </c>
      <c r="L206" s="103"/>
      <c r="M206" s="103"/>
      <c r="N206" s="105"/>
      <c r="O206" s="103"/>
      <c r="P206" s="86"/>
      <c r="Q206" s="14"/>
      <c r="R206" s="14"/>
      <c r="S206" s="14"/>
      <c r="T206" s="14"/>
    </row>
    <row r="207" spans="1:20" ht="14.55" customHeight="1" x14ac:dyDescent="0.3">
      <c r="A207">
        <v>207</v>
      </c>
      <c r="B207" s="42"/>
      <c r="C207" s="42"/>
      <c r="D207" s="42"/>
      <c r="E207" s="105"/>
      <c r="F207" s="105"/>
      <c r="G207" s="105"/>
      <c r="H207" s="138" t="str">
        <f>IFERROR((J206/(30.5*J210))/(J211),"")</f>
        <v/>
      </c>
      <c r="I207" s="84" t="s">
        <v>261</v>
      </c>
      <c r="J207" s="91">
        <f>+K201</f>
        <v>0</v>
      </c>
      <c r="K207" s="47" t="s">
        <v>448</v>
      </c>
      <c r="L207" s="103"/>
      <c r="M207" s="103"/>
      <c r="N207" s="105"/>
      <c r="O207" s="103"/>
      <c r="P207" s="86"/>
      <c r="Q207" s="14"/>
      <c r="R207" s="14"/>
      <c r="S207" s="14"/>
      <c r="T207" s="14"/>
    </row>
    <row r="208" spans="1:20" ht="14.55" customHeight="1" x14ac:dyDescent="0.3">
      <c r="A208">
        <v>208</v>
      </c>
      <c r="B208" s="42"/>
      <c r="C208" s="42"/>
      <c r="D208" s="42"/>
      <c r="E208" s="105"/>
      <c r="F208" s="105"/>
      <c r="G208" s="105"/>
      <c r="H208" s="105"/>
      <c r="I208" s="84" t="s">
        <v>578</v>
      </c>
      <c r="J208" s="89">
        <f>+L201</f>
        <v>0</v>
      </c>
      <c r="K208" s="47" t="s">
        <v>353</v>
      </c>
      <c r="L208" s="103"/>
      <c r="M208" s="103"/>
      <c r="N208" s="105"/>
      <c r="O208" s="103"/>
      <c r="P208" s="86"/>
      <c r="Q208" s="14"/>
      <c r="R208" s="14"/>
      <c r="S208" s="14"/>
      <c r="T208" s="14"/>
    </row>
    <row r="209" spans="1:20" ht="14.55" customHeight="1" x14ac:dyDescent="0.3">
      <c r="A209">
        <v>209</v>
      </c>
      <c r="B209" s="42"/>
      <c r="C209" s="42"/>
      <c r="D209" s="42"/>
      <c r="E209" s="105"/>
      <c r="F209" s="105"/>
      <c r="G209" s="105"/>
      <c r="H209" s="105"/>
      <c r="I209" s="84" t="s">
        <v>445</v>
      </c>
      <c r="J209" s="92" t="str">
        <f>+IFERROR(J205/J208,"")</f>
        <v/>
      </c>
      <c r="K209" s="47" t="s">
        <v>29</v>
      </c>
      <c r="L209" s="103"/>
      <c r="M209" s="103"/>
      <c r="N209" s="105"/>
      <c r="O209" s="103"/>
      <c r="P209" s="86"/>
      <c r="Q209" s="14"/>
      <c r="R209" s="14"/>
      <c r="S209" s="14"/>
      <c r="T209" s="14"/>
    </row>
    <row r="210" spans="1:20" ht="14.55" customHeight="1" x14ac:dyDescent="0.3">
      <c r="A210">
        <v>210</v>
      </c>
      <c r="B210" s="42"/>
      <c r="C210" s="42"/>
      <c r="D210" s="42"/>
      <c r="E210" s="105"/>
      <c r="F210" s="105"/>
      <c r="G210" s="105"/>
      <c r="H210" s="105"/>
      <c r="I210" s="84" t="s">
        <v>446</v>
      </c>
      <c r="J210" s="89" t="str">
        <f>+IFERROR(J206/(J185),"")</f>
        <v/>
      </c>
      <c r="K210" s="47" t="s">
        <v>3262</v>
      </c>
      <c r="L210" s="103"/>
      <c r="M210" s="103"/>
      <c r="N210" s="105"/>
      <c r="O210" s="103"/>
      <c r="P210" s="86"/>
      <c r="Q210" s="14"/>
      <c r="R210" s="14"/>
      <c r="S210" s="14"/>
      <c r="T210" s="14"/>
    </row>
    <row r="211" spans="1:20" ht="14.55" customHeight="1" x14ac:dyDescent="0.3">
      <c r="A211">
        <v>211</v>
      </c>
      <c r="B211" s="42"/>
      <c r="C211" s="42"/>
      <c r="D211" s="42"/>
      <c r="E211" s="105"/>
      <c r="F211" s="105"/>
      <c r="G211" s="105"/>
      <c r="H211" s="105"/>
      <c r="I211" s="114" t="s">
        <v>3260</v>
      </c>
      <c r="J211" s="145" t="str">
        <f>IFERROR(H201/K201,"")</f>
        <v/>
      </c>
      <c r="K211" s="103"/>
      <c r="L211" s="103"/>
      <c r="M211" s="103"/>
      <c r="N211" s="105"/>
      <c r="O211" s="103"/>
      <c r="P211" s="86"/>
      <c r="Q211" s="14"/>
      <c r="R211" s="14"/>
      <c r="S211" s="14"/>
      <c r="T211" s="14"/>
    </row>
    <row r="212" spans="1:20" ht="14.55" customHeight="1" x14ac:dyDescent="0.3">
      <c r="A212">
        <v>212</v>
      </c>
      <c r="B212" s="42"/>
      <c r="C212" s="42"/>
      <c r="D212" s="42"/>
      <c r="E212" s="105"/>
      <c r="F212" s="105"/>
      <c r="G212" s="105"/>
      <c r="H212" s="105"/>
      <c r="I212" s="84" t="s">
        <v>561</v>
      </c>
      <c r="J212" s="123" t="str">
        <f>+IFERROR(E184/J208,"")</f>
        <v/>
      </c>
      <c r="K212" s="47" t="s">
        <v>29</v>
      </c>
      <c r="L212" s="103"/>
      <c r="M212" s="103"/>
      <c r="N212" s="105"/>
      <c r="O212" s="103"/>
      <c r="P212" s="86"/>
      <c r="Q212" s="14"/>
      <c r="R212" s="14"/>
      <c r="S212" s="14"/>
      <c r="T212" s="14"/>
    </row>
    <row r="213" spans="1:20" ht="14.55" customHeight="1" x14ac:dyDescent="0.3">
      <c r="A213">
        <v>213</v>
      </c>
      <c r="B213" s="213" t="s">
        <v>461</v>
      </c>
      <c r="C213" s="213"/>
      <c r="D213" s="213"/>
      <c r="E213" s="213"/>
      <c r="F213" s="213"/>
      <c r="G213" s="213"/>
      <c r="H213" s="213"/>
      <c r="I213" s="213"/>
      <c r="J213" s="39"/>
      <c r="K213" s="39"/>
      <c r="L213" s="39"/>
      <c r="M213" s="39"/>
      <c r="N213" s="39"/>
      <c r="O213" s="39"/>
      <c r="P213" s="40"/>
    </row>
    <row r="214" spans="1:20" ht="14.55" customHeight="1" x14ac:dyDescent="0.3">
      <c r="A214">
        <v>214</v>
      </c>
      <c r="B214" s="213"/>
      <c r="C214" s="213"/>
      <c r="D214" s="213"/>
      <c r="E214" s="213"/>
      <c r="F214" s="213"/>
      <c r="G214" s="213"/>
      <c r="H214" s="213"/>
      <c r="I214" s="213"/>
      <c r="J214" s="39"/>
      <c r="K214" s="39"/>
      <c r="L214" s="39"/>
      <c r="M214" s="39"/>
      <c r="N214" s="39"/>
      <c r="O214" s="39"/>
      <c r="P214" s="40"/>
    </row>
    <row r="215" spans="1:20" ht="14.55" customHeight="1" x14ac:dyDescent="0.3">
      <c r="A215">
        <v>215</v>
      </c>
      <c r="B215" s="213"/>
      <c r="C215" s="213"/>
      <c r="D215" s="213"/>
      <c r="E215" s="213"/>
      <c r="F215" s="213"/>
      <c r="G215" s="213"/>
      <c r="H215" s="213"/>
      <c r="I215" s="213"/>
      <c r="J215" s="39"/>
      <c r="K215" s="39"/>
      <c r="L215" s="39"/>
      <c r="M215" s="39"/>
      <c r="N215" s="39"/>
      <c r="O215" s="39"/>
      <c r="P215" s="40"/>
    </row>
    <row r="216" spans="1:20" ht="25.8" x14ac:dyDescent="0.35">
      <c r="A216">
        <v>216</v>
      </c>
      <c r="B216" s="83" t="s">
        <v>58</v>
      </c>
      <c r="C216" s="42"/>
      <c r="D216" s="208" t="s">
        <v>109</v>
      </c>
      <c r="E216" s="208"/>
      <c r="F216" s="208"/>
      <c r="G216" s="208"/>
      <c r="H216" s="208"/>
      <c r="I216" s="208"/>
      <c r="J216" s="208"/>
      <c r="K216" s="208"/>
      <c r="L216" s="208"/>
      <c r="M216" s="208"/>
      <c r="N216" s="208"/>
      <c r="O216" s="208"/>
      <c r="P216" s="209"/>
    </row>
    <row r="217" spans="1:20" ht="36.6" hidden="1" customHeight="1" x14ac:dyDescent="0.35">
      <c r="A217">
        <v>217</v>
      </c>
      <c r="B217" s="83"/>
      <c r="C217" s="42"/>
      <c r="D217" s="243" t="s">
        <v>471</v>
      </c>
      <c r="E217" s="244"/>
      <c r="F217" s="244"/>
      <c r="G217" s="244"/>
      <c r="H217" s="244"/>
      <c r="I217" s="244"/>
      <c r="J217" s="244"/>
      <c r="K217" s="244"/>
      <c r="L217" s="244"/>
      <c r="M217" s="244"/>
      <c r="N217" s="244"/>
      <c r="O217" s="244"/>
      <c r="P217" s="245"/>
      <c r="T217" s="14"/>
    </row>
    <row r="218" spans="1:20" ht="41.25" hidden="1" customHeight="1" x14ac:dyDescent="0.3">
      <c r="A218">
        <v>218</v>
      </c>
      <c r="D218" s="210" t="s">
        <v>452</v>
      </c>
      <c r="E218" s="210"/>
      <c r="F218" s="210"/>
      <c r="G218" s="210"/>
      <c r="H218" s="210"/>
      <c r="I218" s="210"/>
      <c r="J218" s="210"/>
      <c r="K218" s="210"/>
      <c r="L218" s="210"/>
      <c r="M218" s="210"/>
      <c r="N218" s="210"/>
      <c r="O218" s="210"/>
      <c r="P218" s="211"/>
    </row>
    <row r="219" spans="1:20" hidden="1" x14ac:dyDescent="0.3">
      <c r="A219">
        <v>219</v>
      </c>
      <c r="D219" s="42"/>
      <c r="E219" s="42" t="s">
        <v>433</v>
      </c>
      <c r="F219" s="15"/>
      <c r="G219" s="85" t="s">
        <v>21</v>
      </c>
      <c r="H219" s="42"/>
      <c r="I219" s="42" t="s">
        <v>436</v>
      </c>
      <c r="J219" s="16"/>
      <c r="K219" s="42"/>
      <c r="M219" s="42" t="s">
        <v>467</v>
      </c>
      <c r="N219" s="16"/>
      <c r="O219" s="34" t="s">
        <v>37</v>
      </c>
      <c r="P219" s="86"/>
    </row>
    <row r="220" spans="1:20" ht="14.55" hidden="1" customHeight="1" x14ac:dyDescent="0.3">
      <c r="A220">
        <v>220</v>
      </c>
      <c r="D220" s="42"/>
      <c r="E220" s="42" t="s">
        <v>22</v>
      </c>
      <c r="F220" s="16"/>
      <c r="G220" s="85" t="s">
        <v>23</v>
      </c>
      <c r="H220" s="42"/>
      <c r="I220" s="42" t="s">
        <v>437</v>
      </c>
      <c r="J220" s="16"/>
      <c r="K220" s="42"/>
      <c r="M220" s="42" t="s">
        <v>468</v>
      </c>
      <c r="N220" s="16"/>
      <c r="O220" s="34" t="s">
        <v>37</v>
      </c>
      <c r="P220" s="86"/>
    </row>
    <row r="221" spans="1:20" ht="14.55" hidden="1" customHeight="1" x14ac:dyDescent="0.3">
      <c r="A221">
        <v>221</v>
      </c>
      <c r="D221" s="42"/>
      <c r="E221" s="42" t="s">
        <v>24</v>
      </c>
      <c r="F221" s="15"/>
      <c r="G221" s="85" t="s">
        <v>21</v>
      </c>
      <c r="H221" s="85"/>
      <c r="I221" s="84" t="s">
        <v>438</v>
      </c>
      <c r="J221" s="16"/>
      <c r="K221" s="47" t="s">
        <v>65</v>
      </c>
      <c r="L221" s="85"/>
      <c r="M221" s="85"/>
      <c r="N221" s="85"/>
      <c r="O221" s="85"/>
      <c r="P221" s="86"/>
    </row>
    <row r="222" spans="1:20" ht="14.55" hidden="1" customHeight="1" x14ac:dyDescent="0.3">
      <c r="A222">
        <v>222</v>
      </c>
      <c r="D222" s="42"/>
      <c r="E222" s="42" t="s">
        <v>543</v>
      </c>
      <c r="F222" s="16"/>
      <c r="G222" s="85" t="s">
        <v>29</v>
      </c>
      <c r="H222" s="85"/>
      <c r="I222" s="85"/>
      <c r="J222" s="85"/>
      <c r="K222" s="85"/>
      <c r="L222" s="85"/>
      <c r="M222" s="85"/>
      <c r="N222" s="85"/>
      <c r="O222" s="85"/>
      <c r="P222" s="86"/>
    </row>
    <row r="223" spans="1:20" ht="14.55" hidden="1" customHeight="1" x14ac:dyDescent="0.3">
      <c r="A223">
        <v>223</v>
      </c>
      <c r="B223" s="42"/>
      <c r="C223" s="42"/>
      <c r="D223" s="42"/>
      <c r="E223" s="42"/>
      <c r="F223" s="82" t="s">
        <v>368</v>
      </c>
      <c r="G223" s="85"/>
      <c r="H223" s="85"/>
      <c r="I223" s="85"/>
      <c r="J223" s="85"/>
      <c r="K223" s="85"/>
      <c r="L223" s="85"/>
      <c r="M223" s="85"/>
      <c r="N223" s="85"/>
      <c r="O223" s="85"/>
      <c r="P223" s="86"/>
    </row>
    <row r="224" spans="1:20" ht="14.55" hidden="1" customHeight="1" x14ac:dyDescent="0.3">
      <c r="A224">
        <v>224</v>
      </c>
      <c r="B224" s="42"/>
      <c r="C224" s="42"/>
      <c r="D224" s="42"/>
      <c r="E224" s="183" t="s">
        <v>365</v>
      </c>
      <c r="F224" s="183" t="s">
        <v>119</v>
      </c>
      <c r="G224" s="183" t="s">
        <v>120</v>
      </c>
      <c r="H224" s="183" t="s">
        <v>121</v>
      </c>
      <c r="I224" s="183" t="s">
        <v>122</v>
      </c>
      <c r="J224" s="183" t="s">
        <v>123</v>
      </c>
      <c r="K224" s="42"/>
      <c r="L224" s="85"/>
      <c r="M224" s="85"/>
      <c r="N224" s="85"/>
      <c r="O224" s="85"/>
      <c r="P224" s="86"/>
    </row>
    <row r="225" spans="1:16" ht="14.55" hidden="1" customHeight="1" x14ac:dyDescent="0.3">
      <c r="A225">
        <v>225</v>
      </c>
      <c r="B225" s="42"/>
      <c r="C225" s="42"/>
      <c r="D225" s="42"/>
      <c r="E225" s="184"/>
      <c r="F225" s="184"/>
      <c r="G225" s="184"/>
      <c r="H225" s="184"/>
      <c r="I225" s="184"/>
      <c r="J225" s="184"/>
      <c r="K225" s="42"/>
      <c r="L225" s="197" t="s">
        <v>124</v>
      </c>
      <c r="M225" s="197"/>
      <c r="N225" s="16"/>
      <c r="O225" s="47" t="s">
        <v>21</v>
      </c>
      <c r="P225" s="86"/>
    </row>
    <row r="226" spans="1:16" ht="14.55" hidden="1" customHeight="1" x14ac:dyDescent="0.3">
      <c r="A226">
        <v>226</v>
      </c>
      <c r="B226" s="42"/>
      <c r="C226" s="42"/>
      <c r="D226" s="42" t="s">
        <v>367</v>
      </c>
      <c r="E226" s="21"/>
      <c r="F226" s="21"/>
      <c r="G226" s="21"/>
      <c r="H226" s="21"/>
      <c r="I226" s="21"/>
      <c r="J226" s="21"/>
      <c r="K226" s="111">
        <f>+SUM(E226,F226,G226,H226,I226,J226)</f>
        <v>0</v>
      </c>
      <c r="L226" s="197"/>
      <c r="M226" s="197"/>
      <c r="N226" s="42"/>
      <c r="O226" s="42"/>
      <c r="P226" s="86"/>
    </row>
    <row r="227" spans="1:16" ht="14.55" hidden="1" customHeight="1" x14ac:dyDescent="0.3">
      <c r="A227">
        <v>227</v>
      </c>
      <c r="B227" s="42"/>
      <c r="C227" s="42"/>
      <c r="D227" s="42"/>
      <c r="E227" s="42" t="s">
        <v>29</v>
      </c>
      <c r="F227" s="42" t="s">
        <v>29</v>
      </c>
      <c r="G227" s="42" t="s">
        <v>29</v>
      </c>
      <c r="H227" s="42" t="s">
        <v>29</v>
      </c>
      <c r="I227" s="42" t="s">
        <v>29</v>
      </c>
      <c r="J227" s="42" t="s">
        <v>29</v>
      </c>
      <c r="K227" s="42"/>
      <c r="L227" s="197"/>
      <c r="M227" s="197"/>
      <c r="N227" s="85"/>
      <c r="O227" s="85"/>
      <c r="P227" s="86"/>
    </row>
    <row r="228" spans="1:16" ht="14.55" hidden="1" customHeight="1" x14ac:dyDescent="0.3">
      <c r="A228">
        <v>228</v>
      </c>
      <c r="B228" s="42"/>
      <c r="C228" s="42"/>
      <c r="D228" s="42"/>
      <c r="E228" s="85"/>
      <c r="F228" s="85"/>
      <c r="G228" s="85"/>
      <c r="H228" s="85"/>
      <c r="I228" s="85"/>
      <c r="J228" s="85"/>
      <c r="K228" s="85"/>
      <c r="L228" s="85"/>
      <c r="M228" s="85"/>
      <c r="N228" s="85"/>
      <c r="O228" s="85"/>
      <c r="P228" s="86"/>
    </row>
    <row r="229" spans="1:16" ht="41.25" hidden="1" customHeight="1" x14ac:dyDescent="0.3">
      <c r="A229">
        <v>229</v>
      </c>
      <c r="B229" s="42"/>
      <c r="C229" s="42"/>
      <c r="D229" s="210" t="s">
        <v>451</v>
      </c>
      <c r="E229" s="210"/>
      <c r="F229" s="210"/>
      <c r="G229" s="210"/>
      <c r="H229" s="210"/>
      <c r="I229" s="210"/>
      <c r="J229" s="210"/>
      <c r="K229" s="210"/>
      <c r="L229" s="210"/>
      <c r="M229" s="210"/>
      <c r="N229" s="210"/>
      <c r="O229" s="210"/>
      <c r="P229" s="211"/>
    </row>
    <row r="230" spans="1:16" hidden="1" x14ac:dyDescent="0.3">
      <c r="A230">
        <v>230</v>
      </c>
      <c r="B230" s="42"/>
      <c r="C230" s="42"/>
      <c r="D230" s="42"/>
      <c r="E230" s="42"/>
      <c r="F230" s="42"/>
      <c r="G230" s="85"/>
      <c r="H230" s="42"/>
      <c r="I230" s="42"/>
      <c r="J230" s="42"/>
      <c r="K230" s="42"/>
      <c r="P230" s="86"/>
    </row>
    <row r="231" spans="1:16" ht="15.6" hidden="1" x14ac:dyDescent="0.3">
      <c r="A231">
        <v>231</v>
      </c>
      <c r="B231" s="42"/>
      <c r="C231" s="42"/>
      <c r="D231" s="42"/>
      <c r="E231" s="87" t="s">
        <v>396</v>
      </c>
      <c r="F231" s="87" t="s">
        <v>21</v>
      </c>
      <c r="G231" s="87" t="s">
        <v>37</v>
      </c>
      <c r="H231" s="42"/>
      <c r="I231" s="42" t="s">
        <v>436</v>
      </c>
      <c r="J231" s="16"/>
      <c r="K231" s="42"/>
      <c r="M231" s="42" t="s">
        <v>143</v>
      </c>
      <c r="N231" s="89" cm="1">
        <f t="array" ref="N231">SUM(F236:F238,-F233:F235)+F240-F232</f>
        <v>0</v>
      </c>
      <c r="O231" s="47" t="s">
        <v>353</v>
      </c>
      <c r="P231" s="86"/>
    </row>
    <row r="232" spans="1:16" hidden="1" x14ac:dyDescent="0.3">
      <c r="A232">
        <v>232</v>
      </c>
      <c r="B232" s="42"/>
      <c r="C232" s="42"/>
      <c r="D232" s="42" t="s">
        <v>441</v>
      </c>
      <c r="E232" s="23"/>
      <c r="F232" s="25"/>
      <c r="G232" s="88" t="str">
        <f>IFERROR(F232/E232,"")</f>
        <v/>
      </c>
      <c r="H232" s="42"/>
      <c r="I232" s="42" t="s">
        <v>437</v>
      </c>
      <c r="J232" s="16"/>
      <c r="K232" s="42"/>
      <c r="M232" s="42" t="s">
        <v>447</v>
      </c>
      <c r="N232" s="89" t="str">
        <f>+IFERROR(N231/N233,"")</f>
        <v/>
      </c>
      <c r="O232" s="47" t="s">
        <v>449</v>
      </c>
      <c r="P232" s="86"/>
    </row>
    <row r="233" spans="1:16" hidden="1" x14ac:dyDescent="0.3">
      <c r="A233">
        <v>233</v>
      </c>
      <c r="B233" s="42"/>
      <c r="C233" s="42"/>
      <c r="D233" s="42" t="s">
        <v>440</v>
      </c>
      <c r="E233" s="23"/>
      <c r="F233" s="25"/>
      <c r="G233" s="88" t="str">
        <f t="shared" ref="G233:G240" si="14">IFERROR(F233/E233,"")</f>
        <v/>
      </c>
      <c r="H233" s="85"/>
      <c r="I233" s="84" t="s">
        <v>439</v>
      </c>
      <c r="J233" s="16"/>
      <c r="K233" s="47" t="s">
        <v>65</v>
      </c>
      <c r="M233" s="42" t="s">
        <v>261</v>
      </c>
      <c r="N233" s="91">
        <f>AVERAGE(SUM(E232:E235),E240)</f>
        <v>0</v>
      </c>
      <c r="O233" s="47" t="s">
        <v>448</v>
      </c>
      <c r="P233" s="86"/>
    </row>
    <row r="234" spans="1:16" hidden="1" x14ac:dyDescent="0.3">
      <c r="A234">
        <v>234</v>
      </c>
      <c r="B234" s="42"/>
      <c r="C234" s="42"/>
      <c r="D234" s="42" t="s">
        <v>454</v>
      </c>
      <c r="E234" s="23"/>
      <c r="F234" s="25"/>
      <c r="G234" s="88" t="str">
        <f t="shared" si="14"/>
        <v/>
      </c>
      <c r="I234" s="42"/>
      <c r="J234" s="42"/>
      <c r="K234" s="183"/>
      <c r="L234" s="42" t="s">
        <v>578</v>
      </c>
      <c r="M234" s="42"/>
      <c r="N234" s="89" t="str">
        <f>IFERROR(AVERAGE(SUM(F232:F235),F240)*J233*VALUE(MID(J232,1,1))/365,"")</f>
        <v/>
      </c>
      <c r="O234" s="47" t="s">
        <v>353</v>
      </c>
      <c r="P234" s="86"/>
    </row>
    <row r="235" spans="1:16" hidden="1" x14ac:dyDescent="0.3">
      <c r="A235">
        <v>235</v>
      </c>
      <c r="B235" s="42"/>
      <c r="C235" s="42"/>
      <c r="D235" s="42" t="s">
        <v>457</v>
      </c>
      <c r="E235" s="23"/>
      <c r="F235" s="25"/>
      <c r="G235" s="88" t="str">
        <f t="shared" si="14"/>
        <v/>
      </c>
      <c r="H235" s="85"/>
      <c r="I235" s="84"/>
      <c r="J235" s="85"/>
      <c r="K235" s="183"/>
      <c r="M235" s="42" t="s">
        <v>445</v>
      </c>
      <c r="N235" s="112" t="str">
        <f>+IFERROR(N231/N234,"")</f>
        <v/>
      </c>
      <c r="O235" s="47" t="s">
        <v>29</v>
      </c>
      <c r="P235" s="86"/>
    </row>
    <row r="236" spans="1:16" hidden="1" x14ac:dyDescent="0.3">
      <c r="A236">
        <v>236</v>
      </c>
      <c r="B236" s="42"/>
      <c r="C236" s="42"/>
      <c r="D236" s="42" t="s">
        <v>442</v>
      </c>
      <c r="E236" s="23"/>
      <c r="F236" s="25"/>
      <c r="G236" s="88" t="str">
        <f t="shared" si="14"/>
        <v/>
      </c>
      <c r="H236" s="85"/>
      <c r="J236" s="139"/>
      <c r="M236" s="42" t="s">
        <v>446</v>
      </c>
      <c r="N236" s="89" t="str">
        <f>+IFERROR(N232/(VALUE(MID(J232,1,1))*J233),"")</f>
        <v/>
      </c>
      <c r="O236" s="47" t="s">
        <v>3262</v>
      </c>
      <c r="P236" s="86"/>
    </row>
    <row r="237" spans="1:16" ht="14.55" hidden="1" customHeight="1" x14ac:dyDescent="0.3">
      <c r="A237">
        <v>237</v>
      </c>
      <c r="B237" s="42"/>
      <c r="C237" s="42"/>
      <c r="D237" s="42" t="s">
        <v>456</v>
      </c>
      <c r="E237" s="23"/>
      <c r="F237" s="25"/>
      <c r="G237" s="88" t="str">
        <f t="shared" si="14"/>
        <v/>
      </c>
      <c r="H237" s="85"/>
      <c r="J237" s="124" t="str">
        <f>+IFERROR(AVERAGE(G232,G234,G233,G235),"")</f>
        <v/>
      </c>
      <c r="L237" s="84" t="s">
        <v>561</v>
      </c>
      <c r="N237" s="123" t="str">
        <f>+IFERROR(E239/N233,"")</f>
        <v/>
      </c>
      <c r="O237" s="47" t="s">
        <v>29</v>
      </c>
      <c r="P237" s="86"/>
    </row>
    <row r="238" spans="1:16" hidden="1" x14ac:dyDescent="0.3">
      <c r="A238">
        <v>238</v>
      </c>
      <c r="B238" s="42"/>
      <c r="C238" s="42"/>
      <c r="D238" s="42" t="s">
        <v>455</v>
      </c>
      <c r="E238" s="23"/>
      <c r="F238" s="25"/>
      <c r="G238" s="88" t="str">
        <f t="shared" si="14"/>
        <v/>
      </c>
      <c r="H238" s="85"/>
      <c r="J238" s="124" t="str">
        <f>+IFERROR(AVERAGE(G236,G237,G238,G240),"")</f>
        <v/>
      </c>
      <c r="L238" s="90"/>
      <c r="M238" s="42"/>
      <c r="N238" s="42"/>
      <c r="O238" s="42"/>
      <c r="P238" s="86"/>
    </row>
    <row r="239" spans="1:16" hidden="1" x14ac:dyDescent="0.3">
      <c r="A239">
        <v>239</v>
      </c>
      <c r="B239" s="42"/>
      <c r="C239" s="42"/>
      <c r="D239" s="42" t="s">
        <v>443</v>
      </c>
      <c r="E239" s="23"/>
      <c r="F239" s="25"/>
      <c r="G239" s="88" t="str">
        <f t="shared" si="14"/>
        <v/>
      </c>
      <c r="H239" s="85"/>
      <c r="J239" s="139"/>
      <c r="L239" s="42"/>
      <c r="M239" s="42"/>
      <c r="N239" s="42"/>
      <c r="O239" s="42"/>
      <c r="P239" s="86"/>
    </row>
    <row r="240" spans="1:16" ht="15" hidden="1" thickBot="1" x14ac:dyDescent="0.35">
      <c r="A240">
        <v>240</v>
      </c>
      <c r="B240" s="42"/>
      <c r="C240" s="42"/>
      <c r="D240" s="42" t="s">
        <v>444</v>
      </c>
      <c r="E240" s="23"/>
      <c r="F240" s="25"/>
      <c r="G240" s="143" t="str">
        <f t="shared" si="14"/>
        <v/>
      </c>
      <c r="H240" s="85"/>
      <c r="J240" s="139"/>
      <c r="L240" s="42"/>
      <c r="M240" s="42"/>
      <c r="N240" s="42"/>
      <c r="O240" s="42"/>
      <c r="P240" s="86"/>
    </row>
    <row r="241" spans="1:16" hidden="1" x14ac:dyDescent="0.3">
      <c r="A241">
        <v>241</v>
      </c>
      <c r="B241" s="42"/>
      <c r="C241" s="42"/>
      <c r="D241" s="42"/>
      <c r="E241" s="85"/>
      <c r="F241" s="85"/>
      <c r="G241" s="85"/>
      <c r="H241" s="85"/>
      <c r="L241" s="42"/>
      <c r="M241" s="42"/>
      <c r="N241" s="42"/>
      <c r="O241" s="42"/>
      <c r="P241" s="86"/>
    </row>
    <row r="242" spans="1:16" ht="14.55" hidden="1" customHeight="1" x14ac:dyDescent="0.3">
      <c r="A242">
        <v>242</v>
      </c>
      <c r="B242" s="42"/>
      <c r="C242" s="42"/>
      <c r="D242" s="42"/>
      <c r="E242" s="42"/>
      <c r="F242" s="42"/>
      <c r="G242" s="85"/>
      <c r="H242" s="85"/>
      <c r="L242" s="42"/>
      <c r="M242" s="42"/>
      <c r="N242" s="42"/>
      <c r="O242" s="42"/>
      <c r="P242" s="86"/>
    </row>
    <row r="243" spans="1:16" ht="14.55" hidden="1" customHeight="1" x14ac:dyDescent="0.3">
      <c r="A243">
        <v>243</v>
      </c>
      <c r="B243" s="42"/>
      <c r="C243" s="42"/>
      <c r="D243" s="42"/>
      <c r="G243" s="82" t="s">
        <v>368</v>
      </c>
      <c r="K243" s="42"/>
      <c r="L243" s="42"/>
      <c r="M243" s="42"/>
      <c r="N243" s="42"/>
      <c r="O243" s="42"/>
      <c r="P243" s="86"/>
    </row>
    <row r="244" spans="1:16" ht="14.55" hidden="1" customHeight="1" x14ac:dyDescent="0.3">
      <c r="A244">
        <v>244</v>
      </c>
      <c r="B244" s="42"/>
      <c r="C244" s="42"/>
      <c r="D244" s="42"/>
      <c r="E244" s="113" t="s">
        <v>365</v>
      </c>
      <c r="F244" s="113" t="s">
        <v>119</v>
      </c>
      <c r="G244" s="113" t="s">
        <v>120</v>
      </c>
      <c r="H244" s="113" t="s">
        <v>121</v>
      </c>
      <c r="I244" s="113" t="s">
        <v>122</v>
      </c>
      <c r="J244" s="113" t="s">
        <v>123</v>
      </c>
      <c r="K244" s="42"/>
      <c r="L244" s="197" t="s">
        <v>124</v>
      </c>
      <c r="M244" s="197"/>
      <c r="N244" s="16"/>
      <c r="O244" s="47" t="s">
        <v>21</v>
      </c>
      <c r="P244" s="86"/>
    </row>
    <row r="245" spans="1:16" ht="14.55" hidden="1" customHeight="1" x14ac:dyDescent="0.3">
      <c r="A245">
        <v>245</v>
      </c>
      <c r="B245" s="42"/>
      <c r="C245" s="42"/>
      <c r="D245" s="42" t="s">
        <v>367</v>
      </c>
      <c r="E245" s="21"/>
      <c r="F245" s="21"/>
      <c r="G245" s="21"/>
      <c r="H245" s="21"/>
      <c r="I245" s="21"/>
      <c r="J245" s="21"/>
      <c r="K245" s="111">
        <f>+SUM(E245,F245,G245,H245,I245,J245)</f>
        <v>0</v>
      </c>
      <c r="L245" s="197"/>
      <c r="M245" s="197"/>
      <c r="N245" s="42"/>
      <c r="O245" s="42"/>
      <c r="P245" s="86"/>
    </row>
    <row r="246" spans="1:16" hidden="1" x14ac:dyDescent="0.3">
      <c r="A246">
        <v>246</v>
      </c>
      <c r="B246" s="42"/>
      <c r="C246" s="42"/>
      <c r="D246" s="42"/>
      <c r="E246" s="42" t="s">
        <v>29</v>
      </c>
      <c r="F246" s="42" t="s">
        <v>29</v>
      </c>
      <c r="G246" s="42" t="s">
        <v>29</v>
      </c>
      <c r="H246" s="42" t="s">
        <v>29</v>
      </c>
      <c r="I246" s="42" t="s">
        <v>29</v>
      </c>
      <c r="J246" s="42" t="s">
        <v>29</v>
      </c>
      <c r="K246" s="42"/>
      <c r="L246" s="197"/>
      <c r="M246" s="197"/>
      <c r="N246" s="85"/>
      <c r="O246" s="85"/>
      <c r="P246" s="86"/>
    </row>
    <row r="247" spans="1:16" ht="15.6" hidden="1" x14ac:dyDescent="0.3">
      <c r="A247">
        <v>247</v>
      </c>
      <c r="B247" s="214" t="s">
        <v>605</v>
      </c>
      <c r="C247" s="110"/>
      <c r="L247" s="42"/>
      <c r="M247" s="42"/>
      <c r="N247" s="42"/>
      <c r="O247" s="42"/>
      <c r="P247" s="86"/>
    </row>
    <row r="248" spans="1:16" ht="28.8" x14ac:dyDescent="0.3">
      <c r="A248">
        <v>248</v>
      </c>
      <c r="B248" s="214"/>
      <c r="C248" s="48"/>
      <c r="D248" s="210" t="s">
        <v>450</v>
      </c>
      <c r="E248" s="210"/>
      <c r="F248" s="210"/>
      <c r="G248" s="210"/>
      <c r="H248" s="210"/>
      <c r="I248" s="210"/>
      <c r="J248" s="210"/>
      <c r="K248" s="210"/>
      <c r="L248" s="210"/>
      <c r="M248" s="210"/>
      <c r="N248" s="210"/>
      <c r="O248" s="210"/>
      <c r="P248" s="211"/>
    </row>
    <row r="249" spans="1:16" x14ac:dyDescent="0.3">
      <c r="A249">
        <v>249</v>
      </c>
      <c r="B249" s="246" t="s">
        <v>3264</v>
      </c>
      <c r="C249" s="246"/>
      <c r="D249" s="42"/>
      <c r="E249" s="42"/>
      <c r="F249" s="42"/>
      <c r="G249" s="85"/>
      <c r="H249" s="85"/>
      <c r="I249" s="84"/>
      <c r="J249" s="85"/>
      <c r="K249" s="47"/>
      <c r="L249" s="42"/>
      <c r="M249" s="42"/>
      <c r="N249" s="42"/>
      <c r="O249" s="42"/>
      <c r="P249" s="86"/>
    </row>
    <row r="250" spans="1:16" ht="15.6" x14ac:dyDescent="0.3">
      <c r="A250">
        <v>250</v>
      </c>
      <c r="B250" s="246"/>
      <c r="C250" s="246"/>
      <c r="D250" s="81"/>
      <c r="E250" s="87" t="s">
        <v>396</v>
      </c>
      <c r="F250" s="87" t="s">
        <v>21</v>
      </c>
      <c r="G250" s="87" t="s">
        <v>397</v>
      </c>
      <c r="H250" s="85"/>
      <c r="I250" s="85"/>
      <c r="J250" s="42"/>
      <c r="K250" s="42"/>
      <c r="L250" s="42"/>
      <c r="M250" s="42"/>
      <c r="N250" s="42"/>
      <c r="O250" s="42"/>
      <c r="P250" s="86"/>
    </row>
    <row r="251" spans="1:16" ht="15.6" x14ac:dyDescent="0.3">
      <c r="A251">
        <v>251</v>
      </c>
      <c r="B251" s="42"/>
      <c r="C251" s="42"/>
      <c r="D251" s="87" t="s">
        <v>352</v>
      </c>
      <c r="E251" s="172">
        <f>SUMIF(Info_Ges98!$Y$5:$Y$300,"Recria corral",Info_Ges98!$T$5:$T$300)</f>
        <v>0</v>
      </c>
      <c r="F251" s="172" cm="1">
        <f t="array" ref="F251">SUMPRODUCT(Info_Ges98!$U$5:$U$300,Info_Ges98!$T$5:$T$300,(Info_Ges98!$Y$5:$Y$300="Recria corral")*1)</f>
        <v>0</v>
      </c>
      <c r="G251" s="93" t="str">
        <f>+IFERROR(F251/E251,"0")</f>
        <v>0</v>
      </c>
      <c r="H251" s="42"/>
      <c r="I251" s="42" t="s">
        <v>436</v>
      </c>
      <c r="J251" s="16"/>
      <c r="K251" s="42"/>
      <c r="L251" s="42"/>
      <c r="M251" s="42"/>
      <c r="N251" s="42"/>
      <c r="O251" s="42"/>
      <c r="P251" s="86"/>
    </row>
    <row r="252" spans="1:16" ht="14.55" customHeight="1" x14ac:dyDescent="0.3">
      <c r="A252">
        <v>252</v>
      </c>
      <c r="B252" s="42"/>
      <c r="C252" s="42"/>
      <c r="D252" s="87" t="s">
        <v>443</v>
      </c>
      <c r="E252" s="172"/>
      <c r="F252" s="172"/>
      <c r="G252" s="93" t="str">
        <f>+IFERROR(F252/E252,"0")</f>
        <v>0</v>
      </c>
      <c r="I252" s="42" t="s">
        <v>458</v>
      </c>
      <c r="J252" s="144"/>
      <c r="K252" s="47" t="s">
        <v>65</v>
      </c>
      <c r="L252" s="47"/>
      <c r="M252" s="42"/>
      <c r="N252" s="42"/>
      <c r="O252" s="42"/>
      <c r="P252" s="86"/>
    </row>
    <row r="253" spans="1:16" ht="15" customHeight="1" x14ac:dyDescent="0.3">
      <c r="A253">
        <v>253</v>
      </c>
      <c r="B253" s="42"/>
      <c r="C253" s="42"/>
      <c r="D253" s="87" t="s">
        <v>444</v>
      </c>
      <c r="E253" s="172">
        <f>SUMIF(Info_Ges98!$Y$5:$Y$300,"Recria corral",Info_Ges98!$W$5:$W$300)</f>
        <v>0</v>
      </c>
      <c r="F253" s="172" cm="1">
        <f t="array" ref="F253">SUMPRODUCT(Info_Ges98!$X$5:$X$300,Info_Ges98!$W$5:$W$300,(Info_Ges98!$Y$5:$Y$300="Recria corral")*1)</f>
        <v>0</v>
      </c>
      <c r="G253" s="93" t="str">
        <f>+IFERROR(F253/E253,"0")</f>
        <v>0</v>
      </c>
      <c r="H253" s="42"/>
      <c r="I253" s="42"/>
      <c r="J253" s="42"/>
      <c r="K253" s="42"/>
      <c r="L253" s="42"/>
      <c r="M253" s="42"/>
      <c r="N253" s="42"/>
      <c r="O253" s="42"/>
      <c r="P253" s="86"/>
    </row>
    <row r="254" spans="1:16" ht="14.55" customHeight="1" x14ac:dyDescent="0.3">
      <c r="A254">
        <v>254</v>
      </c>
      <c r="B254" s="42"/>
      <c r="C254" s="42"/>
      <c r="D254" s="41" t="s">
        <v>417</v>
      </c>
      <c r="E254" s="198" t="s">
        <v>453</v>
      </c>
      <c r="F254" s="199"/>
      <c r="G254" s="42"/>
      <c r="H254" s="198" t="s">
        <v>564</v>
      </c>
      <c r="I254" s="199"/>
      <c r="J254" s="42"/>
      <c r="K254" s="81"/>
      <c r="L254" s="81"/>
      <c r="M254" s="42"/>
      <c r="N254" s="42"/>
      <c r="O254" s="42"/>
      <c r="P254" s="86"/>
    </row>
    <row r="255" spans="1:16" x14ac:dyDescent="0.3">
      <c r="A255">
        <v>255</v>
      </c>
      <c r="B255" s="42"/>
      <c r="C255" s="42"/>
      <c r="D255" s="200"/>
      <c r="E255" s="200" t="s">
        <v>377</v>
      </c>
      <c r="F255" s="204" t="s">
        <v>378</v>
      </c>
      <c r="G255" s="187" t="s">
        <v>376</v>
      </c>
      <c r="H255" s="187" t="s">
        <v>374</v>
      </c>
      <c r="I255" s="187" t="s">
        <v>375</v>
      </c>
      <c r="J255" s="247" t="s">
        <v>354</v>
      </c>
      <c r="K255" s="187" t="s">
        <v>372</v>
      </c>
      <c r="L255" s="187" t="s">
        <v>373</v>
      </c>
      <c r="M255" s="186" t="s">
        <v>355</v>
      </c>
      <c r="N255" s="187"/>
      <c r="O255" s="187" t="s">
        <v>360</v>
      </c>
      <c r="P255" s="86"/>
    </row>
    <row r="256" spans="1:16" ht="15" thickBot="1" x14ac:dyDescent="0.35">
      <c r="A256">
        <v>256</v>
      </c>
      <c r="B256" s="42"/>
      <c r="C256" s="42"/>
      <c r="D256" s="201"/>
      <c r="E256" s="201"/>
      <c r="F256" s="205"/>
      <c r="G256" s="187"/>
      <c r="H256" s="187"/>
      <c r="I256" s="187"/>
      <c r="J256" s="247"/>
      <c r="K256" s="187"/>
      <c r="L256" s="187"/>
      <c r="M256" s="186"/>
      <c r="N256" s="187"/>
      <c r="O256" s="187"/>
      <c r="P256" s="86"/>
    </row>
    <row r="257" spans="1:16" ht="14.55" customHeight="1" x14ac:dyDescent="0.3">
      <c r="A257">
        <v>257</v>
      </c>
      <c r="B257" s="94"/>
      <c r="C257" s="148">
        <v>7</v>
      </c>
      <c r="D257" s="136">
        <v>44743</v>
      </c>
      <c r="E257" s="173">
        <f>IF(SUMIFS(Info_Ges98!E$5:E$1000,Info_Ges98!$A$5:$A$1000,$C257,Info_Ges98!$G$5:$G$1000,"Recria corral")=0,0,SUMIFS(Info_Ges98!E$5:E$1000,Info_Ges98!$A$5:$A$1000,$C257,Info_Ges98!$G$5:$G$1000,"Recria corral"))</f>
        <v>0</v>
      </c>
      <c r="F257" s="173">
        <f>IF(SUMIFS(Info_Ges98!F$5:F$1000,Info_Ges98!$A$5:$A$1000,$C257,Info_Ges98!$G$5:$G$1000,"Recria corral")=0,0,SUMIFS(Info_Ges98!F$5:F$1000,Info_Ges98!$A$5:$A$1000,$C257,Info_Ges98!$G$5:$G$1000,"Recria corral"))</f>
        <v>0</v>
      </c>
      <c r="G257" s="95">
        <f>IFERROR(F257/E257,0)</f>
        <v>0</v>
      </c>
      <c r="H257" s="173">
        <f>IF(SUMIFS(Info_Ges98!N$5:N$1000,Info_Ges98!$A$5:$A$1000,$C257,Info_Ges98!$P$5:$P$1000,"Recria corral")=0,0,SUMIFS(Info_Ges98!N$5:N$1000,Info_Ges98!$A$5:$A$1000,$C257,Info_Ges98!$P$5:$P$1000,"Recria corral"))</f>
        <v>0</v>
      </c>
      <c r="I257" s="173">
        <f>IF(SUMIFS(Info_Ges98!O$5:O$1000,Info_Ges98!$A$5:$A$1000,$C257,Info_Ges98!$P$5:$P$1000,"Recria corral")=0,0,SUMIFS(Info_Ges98!O$5:O$1000,Info_Ges98!$A$5:$A$1000,$C257,Info_Ges98!$P$5:$P$1000,"Recria corral"))</f>
        <v>0</v>
      </c>
      <c r="J257" s="95">
        <f t="shared" ref="J257:J268" si="15">IFERROR(I257/H257,0)</f>
        <v>0</v>
      </c>
      <c r="K257" s="96">
        <f>+E251+E257-H257</f>
        <v>0</v>
      </c>
      <c r="L257" s="96">
        <f>+F251+F257-I257</f>
        <v>0</v>
      </c>
      <c r="M257" s="248"/>
      <c r="N257" s="250"/>
      <c r="O257" s="96">
        <f>+IFERROR(K257*30.5*$O$277,0)</f>
        <v>0</v>
      </c>
      <c r="P257" s="97" t="str">
        <f>+IFERROR(O257/K257/30.5,"")</f>
        <v/>
      </c>
    </row>
    <row r="258" spans="1:16" x14ac:dyDescent="0.3">
      <c r="A258">
        <v>258</v>
      </c>
      <c r="B258" s="94"/>
      <c r="C258" s="148">
        <v>8</v>
      </c>
      <c r="D258" s="136">
        <v>44044</v>
      </c>
      <c r="E258" s="173">
        <f>IF(SUMIFS(Info_Ges98!E$5:E$1000,Info_Ges98!$A$5:$A$1000,$C258,Info_Ges98!$G$5:$G$1000,"Recria corral")=0,0,SUMIFS(Info_Ges98!E$5:E$1000,Info_Ges98!$A$5:$A$1000,$C258,Info_Ges98!$G$5:$G$1000,"Recria corral"))</f>
        <v>0</v>
      </c>
      <c r="F258" s="173">
        <f>IF(SUMIFS(Info_Ges98!F$5:F$1000,Info_Ges98!$A$5:$A$1000,$C258,Info_Ges98!$G$5:$G$1000,"Recria corral")=0,0,SUMIFS(Info_Ges98!F$5:F$1000,Info_Ges98!$A$5:$A$1000,$C258,Info_Ges98!$G$5:$G$1000,"Recria corral"))</f>
        <v>0</v>
      </c>
      <c r="G258" s="95">
        <f t="shared" ref="G258:G268" si="16">IFERROR(F258/E258,0)</f>
        <v>0</v>
      </c>
      <c r="H258" s="173">
        <f>IF(SUMIFS(Info_Ges98!N$5:N$1000,Info_Ges98!$A$5:$A$1000,$C258,Info_Ges98!$P$5:$P$1000,"Recria corral")=0,0,SUMIFS(Info_Ges98!N$5:N$1000,Info_Ges98!$A$5:$A$1000,$C258,Info_Ges98!$P$5:$P$1000,"Recria corral"))</f>
        <v>0</v>
      </c>
      <c r="I258" s="173">
        <f>IF(SUMIFS(Info_Ges98!O$5:O$1000,Info_Ges98!$A$5:$A$1000,$C258,Info_Ges98!$P$5:$P$1000,"Recria corral")=0,0,SUMIFS(Info_Ges98!O$5:O$1000,Info_Ges98!$A$5:$A$1000,$C258,Info_Ges98!$P$5:$P$1000,"Recria corral"))</f>
        <v>0</v>
      </c>
      <c r="J258" s="95">
        <f t="shared" si="15"/>
        <v>0</v>
      </c>
      <c r="K258" s="88">
        <f t="shared" ref="K258:K268" si="17">+K257+E258-H258</f>
        <v>0</v>
      </c>
      <c r="L258" s="88">
        <f>+L257+F258-I258+O257</f>
        <v>0</v>
      </c>
      <c r="M258" s="248"/>
      <c r="N258" s="250"/>
      <c r="O258" s="88">
        <f>+IFERROR(K258*30.5*$O$277,0)</f>
        <v>0</v>
      </c>
      <c r="P258" s="97" t="str">
        <f t="shared" ref="P258:P268" si="18">+IFERROR(O258/K258/30.5,"")</f>
        <v/>
      </c>
    </row>
    <row r="259" spans="1:16" x14ac:dyDescent="0.3">
      <c r="A259">
        <v>259</v>
      </c>
      <c r="B259" s="94"/>
      <c r="C259" s="148">
        <v>9</v>
      </c>
      <c r="D259" s="136">
        <v>44075</v>
      </c>
      <c r="E259" s="173">
        <f>IF(SUMIFS(Info_Ges98!E$5:E$1000,Info_Ges98!$A$5:$A$1000,$C259,Info_Ges98!$G$5:$G$1000,"Recria corral")=0,0,SUMIFS(Info_Ges98!E$5:E$1000,Info_Ges98!$A$5:$A$1000,$C259,Info_Ges98!$G$5:$G$1000,"Recria corral"))</f>
        <v>0</v>
      </c>
      <c r="F259" s="173">
        <f>IF(SUMIFS(Info_Ges98!F$5:F$1000,Info_Ges98!$A$5:$A$1000,$C259,Info_Ges98!$G$5:$G$1000,"Recria corral")=0,0,SUMIFS(Info_Ges98!F$5:F$1000,Info_Ges98!$A$5:$A$1000,$C259,Info_Ges98!$G$5:$G$1000,"Recria corral"))</f>
        <v>0</v>
      </c>
      <c r="G259" s="95">
        <f t="shared" si="16"/>
        <v>0</v>
      </c>
      <c r="H259" s="173">
        <f>IF(SUMIFS(Info_Ges98!N$5:N$1000,Info_Ges98!$A$5:$A$1000,$C259,Info_Ges98!$P$5:$P$1000,"Recria corral")=0,0,SUMIFS(Info_Ges98!N$5:N$1000,Info_Ges98!$A$5:$A$1000,$C259,Info_Ges98!$P$5:$P$1000,"Recria corral"))</f>
        <v>0</v>
      </c>
      <c r="I259" s="173">
        <f>IF(SUMIFS(Info_Ges98!O$5:O$1000,Info_Ges98!$A$5:$A$1000,$C259,Info_Ges98!$P$5:$P$1000,"Recria corral")=0,0,SUMIFS(Info_Ges98!O$5:O$1000,Info_Ges98!$A$5:$A$1000,$C259,Info_Ges98!$P$5:$P$1000,"Recria corral"))</f>
        <v>0</v>
      </c>
      <c r="J259" s="95">
        <f t="shared" si="15"/>
        <v>0</v>
      </c>
      <c r="K259" s="88">
        <f t="shared" si="17"/>
        <v>0</v>
      </c>
      <c r="L259" s="88">
        <f t="shared" ref="L259:L268" si="19">+L258+F259-I259+O258</f>
        <v>0</v>
      </c>
      <c r="M259" s="248"/>
      <c r="N259" s="250"/>
      <c r="O259" s="88">
        <f t="shared" ref="O259:O268" si="20">+IFERROR(K259*30.5*$O$277,0)</f>
        <v>0</v>
      </c>
      <c r="P259" s="97" t="str">
        <f t="shared" si="18"/>
        <v/>
      </c>
    </row>
    <row r="260" spans="1:16" x14ac:dyDescent="0.3">
      <c r="A260">
        <v>260</v>
      </c>
      <c r="B260" s="94"/>
      <c r="C260" s="148">
        <v>10</v>
      </c>
      <c r="D260" s="136">
        <v>44105</v>
      </c>
      <c r="E260" s="173">
        <f>IF(SUMIFS(Info_Ges98!E$5:E$1000,Info_Ges98!$A$5:$A$1000,$C260,Info_Ges98!$G$5:$G$1000,"Recria corral")=0,0,SUMIFS(Info_Ges98!E$5:E$1000,Info_Ges98!$A$5:$A$1000,$C260,Info_Ges98!$G$5:$G$1000,"Recria corral"))</f>
        <v>0</v>
      </c>
      <c r="F260" s="173">
        <f>IF(SUMIFS(Info_Ges98!F$5:F$1000,Info_Ges98!$A$5:$A$1000,$C260,Info_Ges98!$G$5:$G$1000,"Recria corral")=0,0,SUMIFS(Info_Ges98!F$5:F$1000,Info_Ges98!$A$5:$A$1000,$C260,Info_Ges98!$G$5:$G$1000,"Recria corral"))</f>
        <v>0</v>
      </c>
      <c r="G260" s="95">
        <f t="shared" si="16"/>
        <v>0</v>
      </c>
      <c r="H260" s="173">
        <f>IF(SUMIFS(Info_Ges98!N$5:N$1000,Info_Ges98!$A$5:$A$1000,$C260,Info_Ges98!$P$5:$P$1000,"Recria corral")=0,0,SUMIFS(Info_Ges98!N$5:N$1000,Info_Ges98!$A$5:$A$1000,$C260,Info_Ges98!$P$5:$P$1000,"Recria corral"))</f>
        <v>0</v>
      </c>
      <c r="I260" s="173">
        <f>IF(SUMIFS(Info_Ges98!O$5:O$1000,Info_Ges98!$A$5:$A$1000,$C260,Info_Ges98!$P$5:$P$1000,"Recria corral")=0,0,SUMIFS(Info_Ges98!O$5:O$1000,Info_Ges98!$A$5:$A$1000,$C260,Info_Ges98!$P$5:$P$1000,"Recria corral"))</f>
        <v>0</v>
      </c>
      <c r="J260" s="95">
        <f t="shared" si="15"/>
        <v>0</v>
      </c>
      <c r="K260" s="88">
        <f t="shared" si="17"/>
        <v>0</v>
      </c>
      <c r="L260" s="88">
        <f t="shared" si="19"/>
        <v>0</v>
      </c>
      <c r="M260" s="248"/>
      <c r="N260" s="250"/>
      <c r="O260" s="88">
        <f t="shared" si="20"/>
        <v>0</v>
      </c>
      <c r="P260" s="97" t="str">
        <f t="shared" si="18"/>
        <v/>
      </c>
    </row>
    <row r="261" spans="1:16" x14ac:dyDescent="0.3">
      <c r="A261">
        <v>261</v>
      </c>
      <c r="B261" s="94"/>
      <c r="C261" s="148">
        <v>11</v>
      </c>
      <c r="D261" s="136">
        <v>44136</v>
      </c>
      <c r="E261" s="173">
        <f>IF(SUMIFS(Info_Ges98!E$5:E$1000,Info_Ges98!$A$5:$A$1000,$C261,Info_Ges98!$G$5:$G$1000,"Recria corral")=0,0,SUMIFS(Info_Ges98!E$5:E$1000,Info_Ges98!$A$5:$A$1000,$C261,Info_Ges98!$G$5:$G$1000,"Recria corral"))</f>
        <v>0</v>
      </c>
      <c r="F261" s="173">
        <f>IF(SUMIFS(Info_Ges98!F$5:F$1000,Info_Ges98!$A$5:$A$1000,$C261,Info_Ges98!$G$5:$G$1000,"Recria corral")=0,0,SUMIFS(Info_Ges98!F$5:F$1000,Info_Ges98!$A$5:$A$1000,$C261,Info_Ges98!$G$5:$G$1000,"Recria corral"))</f>
        <v>0</v>
      </c>
      <c r="G261" s="95">
        <f t="shared" si="16"/>
        <v>0</v>
      </c>
      <c r="H261" s="173">
        <f>IF(SUMIFS(Info_Ges98!N$5:N$1000,Info_Ges98!$A$5:$A$1000,$C261,Info_Ges98!$P$5:$P$1000,"Recria corral")=0,0,SUMIFS(Info_Ges98!N$5:N$1000,Info_Ges98!$A$5:$A$1000,$C261,Info_Ges98!$P$5:$P$1000,"Recria corral"))</f>
        <v>0</v>
      </c>
      <c r="I261" s="173">
        <f>IF(SUMIFS(Info_Ges98!O$5:O$1000,Info_Ges98!$A$5:$A$1000,$C261,Info_Ges98!$P$5:$P$1000,"Recria corral")=0,0,SUMIFS(Info_Ges98!O$5:O$1000,Info_Ges98!$A$5:$A$1000,$C261,Info_Ges98!$P$5:$P$1000,"Recria corral"))</f>
        <v>0</v>
      </c>
      <c r="J261" s="95">
        <f t="shared" si="15"/>
        <v>0</v>
      </c>
      <c r="K261" s="88">
        <f t="shared" si="17"/>
        <v>0</v>
      </c>
      <c r="L261" s="88">
        <f t="shared" si="19"/>
        <v>0</v>
      </c>
      <c r="M261" s="248"/>
      <c r="N261" s="250"/>
      <c r="O261" s="88">
        <f>+IFERROR(K261*30.5*$O$277,0)</f>
        <v>0</v>
      </c>
      <c r="P261" s="97" t="str">
        <f t="shared" si="18"/>
        <v/>
      </c>
    </row>
    <row r="262" spans="1:16" x14ac:dyDescent="0.3">
      <c r="A262">
        <v>262</v>
      </c>
      <c r="B262" s="94"/>
      <c r="C262" s="148">
        <v>12</v>
      </c>
      <c r="D262" s="136">
        <v>44166</v>
      </c>
      <c r="E262" s="173">
        <f>IF(SUMIFS(Info_Ges98!E$5:E$1000,Info_Ges98!$A$5:$A$1000,$C262,Info_Ges98!$G$5:$G$1000,"Recria corral")=0,0,SUMIFS(Info_Ges98!E$5:E$1000,Info_Ges98!$A$5:$A$1000,$C262,Info_Ges98!$G$5:$G$1000,"Recria corral"))</f>
        <v>0</v>
      </c>
      <c r="F262" s="173">
        <f>IF(SUMIFS(Info_Ges98!F$5:F$1000,Info_Ges98!$A$5:$A$1000,$C262,Info_Ges98!$G$5:$G$1000,"Recria corral")=0,0,SUMIFS(Info_Ges98!F$5:F$1000,Info_Ges98!$A$5:$A$1000,$C262,Info_Ges98!$G$5:$G$1000,"Recria corral"))</f>
        <v>0</v>
      </c>
      <c r="G262" s="95">
        <f t="shared" si="16"/>
        <v>0</v>
      </c>
      <c r="H262" s="173">
        <f>IF(SUMIFS(Info_Ges98!N$5:N$1000,Info_Ges98!$A$5:$A$1000,$C262,Info_Ges98!$P$5:$P$1000,"Recria corral")=0,0,SUMIFS(Info_Ges98!N$5:N$1000,Info_Ges98!$A$5:$A$1000,$C262,Info_Ges98!$P$5:$P$1000,"Recria corral"))</f>
        <v>0</v>
      </c>
      <c r="I262" s="173">
        <f>IF(SUMIFS(Info_Ges98!O$5:O$1000,Info_Ges98!$A$5:$A$1000,$C262,Info_Ges98!$P$5:$P$1000,"Recria corral")=0,0,SUMIFS(Info_Ges98!O$5:O$1000,Info_Ges98!$A$5:$A$1000,$C262,Info_Ges98!$P$5:$P$1000,"Recria corral"))</f>
        <v>0</v>
      </c>
      <c r="J262" s="95">
        <f t="shared" si="15"/>
        <v>0</v>
      </c>
      <c r="K262" s="88">
        <f t="shared" si="17"/>
        <v>0</v>
      </c>
      <c r="L262" s="88">
        <f t="shared" si="19"/>
        <v>0</v>
      </c>
      <c r="M262" s="248"/>
      <c r="N262" s="250"/>
      <c r="O262" s="88">
        <f>+IFERROR(K262*30.5*$O$277,0)</f>
        <v>0</v>
      </c>
      <c r="P262" s="97" t="str">
        <f t="shared" si="18"/>
        <v/>
      </c>
    </row>
    <row r="263" spans="1:16" x14ac:dyDescent="0.3">
      <c r="A263">
        <v>263</v>
      </c>
      <c r="B263" s="94"/>
      <c r="C263" s="148">
        <v>1</v>
      </c>
      <c r="D263" s="136">
        <v>44197</v>
      </c>
      <c r="E263" s="173">
        <f>IF(SUMIFS(Info_Ges98!E$5:E$1000,Info_Ges98!$A$5:$A$1000,$C263,Info_Ges98!$G$5:$G$1000,"Recria corral")=0,0,SUMIFS(Info_Ges98!E$5:E$1000,Info_Ges98!$A$5:$A$1000,$C263,Info_Ges98!$G$5:$G$1000,"Recria corral"))</f>
        <v>0</v>
      </c>
      <c r="F263" s="173">
        <f>IF(SUMIFS(Info_Ges98!F$5:F$1000,Info_Ges98!$A$5:$A$1000,$C263,Info_Ges98!$G$5:$G$1000,"Recria corral")=0,0,SUMIFS(Info_Ges98!F$5:F$1000,Info_Ges98!$A$5:$A$1000,$C263,Info_Ges98!$G$5:$G$1000,"Recria corral"))</f>
        <v>0</v>
      </c>
      <c r="G263" s="95">
        <f t="shared" si="16"/>
        <v>0</v>
      </c>
      <c r="H263" s="173">
        <f>IF(SUMIFS(Info_Ges98!N$5:N$1000,Info_Ges98!$A$5:$A$1000,$C263,Info_Ges98!$P$5:$P$1000,"Recria corral")=0,0,SUMIFS(Info_Ges98!N$5:N$1000,Info_Ges98!$A$5:$A$1000,$C263,Info_Ges98!$P$5:$P$1000,"Recria corral"))</f>
        <v>0</v>
      </c>
      <c r="I263" s="173">
        <f>IF(SUMIFS(Info_Ges98!O$5:O$1000,Info_Ges98!$A$5:$A$1000,$C263,Info_Ges98!$P$5:$P$1000,"Recria corral")=0,0,SUMIFS(Info_Ges98!O$5:O$1000,Info_Ges98!$A$5:$A$1000,$C263,Info_Ges98!$P$5:$P$1000,"Recria corral"))</f>
        <v>0</v>
      </c>
      <c r="J263" s="95">
        <f t="shared" si="15"/>
        <v>0</v>
      </c>
      <c r="K263" s="88">
        <f t="shared" si="17"/>
        <v>0</v>
      </c>
      <c r="L263" s="88">
        <f t="shared" si="19"/>
        <v>0</v>
      </c>
      <c r="M263" s="248"/>
      <c r="N263" s="250"/>
      <c r="O263" s="88">
        <f>+IFERROR(K263*30.5*$O$277,0)</f>
        <v>0</v>
      </c>
      <c r="P263" s="97" t="str">
        <f t="shared" si="18"/>
        <v/>
      </c>
    </row>
    <row r="264" spans="1:16" x14ac:dyDescent="0.3">
      <c r="A264">
        <v>264</v>
      </c>
      <c r="B264" s="94"/>
      <c r="C264" s="148">
        <v>2</v>
      </c>
      <c r="D264" s="136">
        <v>44228</v>
      </c>
      <c r="E264" s="173">
        <f>IF(SUMIFS(Info_Ges98!E$5:E$1000,Info_Ges98!$A$5:$A$1000,$C264,Info_Ges98!$G$5:$G$1000,"Recria corral")=0,0,SUMIFS(Info_Ges98!E$5:E$1000,Info_Ges98!$A$5:$A$1000,$C264,Info_Ges98!$G$5:$G$1000,"Recria corral"))</f>
        <v>0</v>
      </c>
      <c r="F264" s="173">
        <f>IF(SUMIFS(Info_Ges98!F$5:F$1000,Info_Ges98!$A$5:$A$1000,$C264,Info_Ges98!$G$5:$G$1000,"Recria corral")=0,0,SUMIFS(Info_Ges98!F$5:F$1000,Info_Ges98!$A$5:$A$1000,$C264,Info_Ges98!$G$5:$G$1000,"Recria corral"))</f>
        <v>0</v>
      </c>
      <c r="G264" s="95">
        <f t="shared" si="16"/>
        <v>0</v>
      </c>
      <c r="H264" s="173">
        <f>IF(SUMIFS(Info_Ges98!N$5:N$1000,Info_Ges98!$A$5:$A$1000,$C264,Info_Ges98!$P$5:$P$1000,"Recria corral")=0,0,SUMIFS(Info_Ges98!N$5:N$1000,Info_Ges98!$A$5:$A$1000,$C264,Info_Ges98!$P$5:$P$1000,"Recria corral"))</f>
        <v>0</v>
      </c>
      <c r="I264" s="173">
        <f>IF(SUMIFS(Info_Ges98!O$5:O$1000,Info_Ges98!$A$5:$A$1000,$C264,Info_Ges98!$P$5:$P$1000,"Recria corral")=0,0,SUMIFS(Info_Ges98!O$5:O$1000,Info_Ges98!$A$5:$A$1000,$C264,Info_Ges98!$P$5:$P$1000,"Recria corral"))</f>
        <v>0</v>
      </c>
      <c r="J264" s="95">
        <f t="shared" si="15"/>
        <v>0</v>
      </c>
      <c r="K264" s="88">
        <f t="shared" si="17"/>
        <v>0</v>
      </c>
      <c r="L264" s="88">
        <f t="shared" si="19"/>
        <v>0</v>
      </c>
      <c r="M264" s="248"/>
      <c r="N264" s="250"/>
      <c r="O264" s="88">
        <f t="shared" si="20"/>
        <v>0</v>
      </c>
      <c r="P264" s="97" t="str">
        <f t="shared" si="18"/>
        <v/>
      </c>
    </row>
    <row r="265" spans="1:16" x14ac:dyDescent="0.3">
      <c r="A265">
        <v>265</v>
      </c>
      <c r="B265" s="94"/>
      <c r="C265" s="148">
        <v>3</v>
      </c>
      <c r="D265" s="136">
        <v>44256</v>
      </c>
      <c r="E265" s="173">
        <f>IF(SUMIFS(Info_Ges98!E$5:E$1000,Info_Ges98!$A$5:$A$1000,$C265,Info_Ges98!$G$5:$G$1000,"Recria corral")=0,0,SUMIFS(Info_Ges98!E$5:E$1000,Info_Ges98!$A$5:$A$1000,$C265,Info_Ges98!$G$5:$G$1000,"Recria corral"))</f>
        <v>0</v>
      </c>
      <c r="F265" s="173">
        <f>IF(SUMIFS(Info_Ges98!F$5:F$1000,Info_Ges98!$A$5:$A$1000,$C265,Info_Ges98!$G$5:$G$1000,"Recria corral")=0,0,SUMIFS(Info_Ges98!F$5:F$1000,Info_Ges98!$A$5:$A$1000,$C265,Info_Ges98!$G$5:$G$1000,"Recria corral"))</f>
        <v>0</v>
      </c>
      <c r="G265" s="95">
        <f t="shared" si="16"/>
        <v>0</v>
      </c>
      <c r="H265" s="173">
        <f>IF(SUMIFS(Info_Ges98!N$5:N$1000,Info_Ges98!$A$5:$A$1000,$C265,Info_Ges98!$P$5:$P$1000,"Recria corral")=0,0,SUMIFS(Info_Ges98!N$5:N$1000,Info_Ges98!$A$5:$A$1000,$C265,Info_Ges98!$P$5:$P$1000,"Recria corral"))</f>
        <v>0</v>
      </c>
      <c r="I265" s="173">
        <f>IF(SUMIFS(Info_Ges98!O$5:O$1000,Info_Ges98!$A$5:$A$1000,$C265,Info_Ges98!$P$5:$P$1000,"Recria corral")=0,0,SUMIFS(Info_Ges98!O$5:O$1000,Info_Ges98!$A$5:$A$1000,$C265,Info_Ges98!$P$5:$P$1000,"Recria corral"))</f>
        <v>0</v>
      </c>
      <c r="J265" s="95">
        <f t="shared" si="15"/>
        <v>0</v>
      </c>
      <c r="K265" s="88">
        <f t="shared" si="17"/>
        <v>0</v>
      </c>
      <c r="L265" s="88">
        <f t="shared" si="19"/>
        <v>0</v>
      </c>
      <c r="M265" s="248"/>
      <c r="N265" s="250"/>
      <c r="O265" s="88">
        <f>+IFERROR(K265*30.5*$O$277,0)</f>
        <v>0</v>
      </c>
      <c r="P265" s="97" t="str">
        <f t="shared" si="18"/>
        <v/>
      </c>
    </row>
    <row r="266" spans="1:16" x14ac:dyDescent="0.3">
      <c r="A266">
        <v>266</v>
      </c>
      <c r="B266" s="42"/>
      <c r="C266" s="148">
        <v>4</v>
      </c>
      <c r="D266" s="136">
        <v>44287</v>
      </c>
      <c r="E266" s="173">
        <f>IF(SUMIFS(Info_Ges98!E$5:E$1000,Info_Ges98!$A$5:$A$1000,$C266,Info_Ges98!$G$5:$G$1000,"Recria corral")=0,0,SUMIFS(Info_Ges98!E$5:E$1000,Info_Ges98!$A$5:$A$1000,$C266,Info_Ges98!$G$5:$G$1000,"Recria corral"))</f>
        <v>0</v>
      </c>
      <c r="F266" s="173">
        <f>IF(SUMIFS(Info_Ges98!F$5:F$1000,Info_Ges98!$A$5:$A$1000,$C266,Info_Ges98!$G$5:$G$1000,"Recria corral")=0,0,SUMIFS(Info_Ges98!F$5:F$1000,Info_Ges98!$A$5:$A$1000,$C266,Info_Ges98!$G$5:$G$1000,"Recria corral"))</f>
        <v>0</v>
      </c>
      <c r="G266" s="95">
        <f t="shared" si="16"/>
        <v>0</v>
      </c>
      <c r="H266" s="173">
        <f>IF(SUMIFS(Info_Ges98!N$5:N$1000,Info_Ges98!$A$5:$A$1000,$C266,Info_Ges98!$P$5:$P$1000,"Recria corral")=0,0,SUMIFS(Info_Ges98!N$5:N$1000,Info_Ges98!$A$5:$A$1000,$C266,Info_Ges98!$P$5:$P$1000,"Recria corral"))</f>
        <v>0</v>
      </c>
      <c r="I266" s="173">
        <f>IF(SUMIFS(Info_Ges98!O$5:O$1000,Info_Ges98!$A$5:$A$1000,$C266,Info_Ges98!$P$5:$P$1000,"Recria corral")=0,0,SUMIFS(Info_Ges98!O$5:O$1000,Info_Ges98!$A$5:$A$1000,$C266,Info_Ges98!$P$5:$P$1000,"Recria corral"))</f>
        <v>0</v>
      </c>
      <c r="J266" s="95">
        <f t="shared" si="15"/>
        <v>0</v>
      </c>
      <c r="K266" s="88">
        <f t="shared" si="17"/>
        <v>0</v>
      </c>
      <c r="L266" s="88">
        <f t="shared" si="19"/>
        <v>0</v>
      </c>
      <c r="M266" s="248"/>
      <c r="N266" s="250"/>
      <c r="O266" s="88">
        <f>+IFERROR(K266*30.5*$O$277,0)</f>
        <v>0</v>
      </c>
      <c r="P266" s="97" t="str">
        <f t="shared" si="18"/>
        <v/>
      </c>
    </row>
    <row r="267" spans="1:16" x14ac:dyDescent="0.3">
      <c r="A267">
        <v>267</v>
      </c>
      <c r="B267" s="42"/>
      <c r="C267" s="148">
        <v>5</v>
      </c>
      <c r="D267" s="136">
        <v>43952</v>
      </c>
      <c r="E267" s="173">
        <f>IF(SUMIFS(Info_Ges98!E$5:E$1000,Info_Ges98!$A$5:$A$1000,$C267,Info_Ges98!$G$5:$G$1000,"Recria corral")=0,0,SUMIFS(Info_Ges98!E$5:E$1000,Info_Ges98!$A$5:$A$1000,$C267,Info_Ges98!$G$5:$G$1000,"Recria corral"))</f>
        <v>0</v>
      </c>
      <c r="F267" s="173">
        <f>IF(SUMIFS(Info_Ges98!F$5:F$1000,Info_Ges98!$A$5:$A$1000,$C267,Info_Ges98!$G$5:$G$1000,"Recria corral")=0,0,SUMIFS(Info_Ges98!F$5:F$1000,Info_Ges98!$A$5:$A$1000,$C267,Info_Ges98!$G$5:$G$1000,"Recria corral"))</f>
        <v>0</v>
      </c>
      <c r="G267" s="95">
        <f t="shared" si="16"/>
        <v>0</v>
      </c>
      <c r="H267" s="173">
        <f>IF(SUMIFS(Info_Ges98!N$5:N$1000,Info_Ges98!$A$5:$A$1000,$C267,Info_Ges98!$P$5:$P$1000,"Recria corral")=0,0,SUMIFS(Info_Ges98!N$5:N$1000,Info_Ges98!$A$5:$A$1000,$C267,Info_Ges98!$P$5:$P$1000,"Recria corral"))</f>
        <v>0</v>
      </c>
      <c r="I267" s="173">
        <f>IF(SUMIFS(Info_Ges98!O$5:O$1000,Info_Ges98!$A$5:$A$1000,$C267,Info_Ges98!$P$5:$P$1000,"Recria corral")=0,0,SUMIFS(Info_Ges98!O$5:O$1000,Info_Ges98!$A$5:$A$1000,$C267,Info_Ges98!$P$5:$P$1000,"Recria corral"))</f>
        <v>0</v>
      </c>
      <c r="J267" s="95">
        <f t="shared" si="15"/>
        <v>0</v>
      </c>
      <c r="K267" s="88">
        <f t="shared" si="17"/>
        <v>0</v>
      </c>
      <c r="L267" s="88">
        <f t="shared" si="19"/>
        <v>0</v>
      </c>
      <c r="M267" s="248"/>
      <c r="N267" s="250"/>
      <c r="O267" s="88">
        <f t="shared" si="20"/>
        <v>0</v>
      </c>
      <c r="P267" s="97" t="str">
        <f t="shared" si="18"/>
        <v/>
      </c>
    </row>
    <row r="268" spans="1:16" x14ac:dyDescent="0.3">
      <c r="A268">
        <v>268</v>
      </c>
      <c r="B268" s="42"/>
      <c r="C268" s="148">
        <v>6</v>
      </c>
      <c r="D268" s="136">
        <v>44348</v>
      </c>
      <c r="E268" s="173">
        <f>IF(SUMIFS(Info_Ges98!E$5:E$1000,Info_Ges98!$A$5:$A$1000,$C268,Info_Ges98!$G$5:$G$1000,"Recria corral")=0,0,SUMIFS(Info_Ges98!E$5:E$1000,Info_Ges98!$A$5:$A$1000,$C268,Info_Ges98!$G$5:$G$1000,"Recria corral"))</f>
        <v>0</v>
      </c>
      <c r="F268" s="173">
        <f>IF(SUMIFS(Info_Ges98!F$5:F$1000,Info_Ges98!$A$5:$A$1000,$C268,Info_Ges98!$G$5:$G$1000,"Recria corral")=0,0,SUMIFS(Info_Ges98!F$5:F$1000,Info_Ges98!$A$5:$A$1000,$C268,Info_Ges98!$G$5:$G$1000,"Recria corral"))</f>
        <v>0</v>
      </c>
      <c r="G268" s="95">
        <f t="shared" si="16"/>
        <v>0</v>
      </c>
      <c r="H268" s="173">
        <f>IF(SUMIFS(Info_Ges98!N$5:N$1000,Info_Ges98!$A$5:$A$1000,$C268,Info_Ges98!$P$5:$P$1000,"Recria corral")=0,0,SUMIFS(Info_Ges98!N$5:N$1000,Info_Ges98!$A$5:$A$1000,$C268,Info_Ges98!$P$5:$P$1000,"Recria corral"))</f>
        <v>0</v>
      </c>
      <c r="I268" s="173">
        <f>IF(SUMIFS(Info_Ges98!O$5:O$1000,Info_Ges98!$A$5:$A$1000,$C268,Info_Ges98!$P$5:$P$1000,"Recria corral")=0,0,SUMIFS(Info_Ges98!O$5:O$1000,Info_Ges98!$A$5:$A$1000,$C268,Info_Ges98!$P$5:$P$1000,"Recria corral"))</f>
        <v>0</v>
      </c>
      <c r="J268" s="95">
        <f t="shared" si="15"/>
        <v>0</v>
      </c>
      <c r="K268" s="88">
        <f t="shared" si="17"/>
        <v>0</v>
      </c>
      <c r="L268" s="88">
        <f t="shared" si="19"/>
        <v>0</v>
      </c>
      <c r="M268" s="248"/>
      <c r="N268" s="250"/>
      <c r="O268" s="88">
        <f t="shared" si="20"/>
        <v>0</v>
      </c>
      <c r="P268" s="97" t="str">
        <f t="shared" si="18"/>
        <v/>
      </c>
    </row>
    <row r="269" spans="1:16" x14ac:dyDescent="0.3">
      <c r="A269">
        <v>269</v>
      </c>
      <c r="B269" s="42"/>
      <c r="C269" s="42"/>
      <c r="D269" s="98" t="s">
        <v>356</v>
      </c>
      <c r="E269" s="93">
        <f>SUM(E257:E268)</f>
        <v>0</v>
      </c>
      <c r="F269" s="93">
        <f>SUM(F257:F268)</f>
        <v>0</v>
      </c>
      <c r="G269" s="99" t="str">
        <f>+IFERROR(AVERAGEIF(G257:G268,"&gt;0",G257:G268),"0")</f>
        <v>0</v>
      </c>
      <c r="H269" s="93">
        <f>SUM(H257:H268)</f>
        <v>0</v>
      </c>
      <c r="I269" s="93">
        <f>SUM(I257:I268)</f>
        <v>0</v>
      </c>
      <c r="J269" s="100" t="str">
        <f>IFERROR(AVERAGEIF(J257:J268,"&gt;0",J257:J268),"0")</f>
        <v>0</v>
      </c>
      <c r="K269" s="99">
        <f>AVERAGE(K257:K268)</f>
        <v>0</v>
      </c>
      <c r="L269" s="101">
        <f>AVERAGE(L257:L268)</f>
        <v>0</v>
      </c>
      <c r="M269" s="193">
        <f>IFERROR(AVERAGEIF(M257:N268,"&lt;&gt;0",M257:N268),0)</f>
        <v>0</v>
      </c>
      <c r="N269" s="194"/>
      <c r="O269" s="99">
        <f>IFERROR(SUM(O257:O268),"0")</f>
        <v>0</v>
      </c>
      <c r="P269" s="86"/>
    </row>
    <row r="270" spans="1:16" ht="43.2" x14ac:dyDescent="0.3">
      <c r="A270">
        <v>270</v>
      </c>
      <c r="B270" s="42"/>
      <c r="C270" s="42"/>
      <c r="D270" s="102">
        <v>44013</v>
      </c>
      <c r="E270" s="103" t="s">
        <v>358</v>
      </c>
      <c r="F270" s="103" t="s">
        <v>359</v>
      </c>
      <c r="G270" s="103" t="s">
        <v>386</v>
      </c>
      <c r="H270" s="104" t="s">
        <v>369</v>
      </c>
      <c r="I270" s="104" t="s">
        <v>370</v>
      </c>
      <c r="J270" s="103" t="s">
        <v>387</v>
      </c>
      <c r="K270" s="103" t="s">
        <v>362</v>
      </c>
      <c r="L270" s="103" t="s">
        <v>361</v>
      </c>
      <c r="M270" s="103"/>
      <c r="N270" s="104" t="s">
        <v>371</v>
      </c>
      <c r="O270" s="103" t="s">
        <v>363</v>
      </c>
      <c r="P270" s="86"/>
    </row>
    <row r="271" spans="1:16" ht="14.25" customHeight="1" x14ac:dyDescent="0.3">
      <c r="A271">
        <v>271</v>
      </c>
      <c r="B271" s="42"/>
      <c r="C271" s="42"/>
      <c r="D271" s="102"/>
      <c r="E271" s="103"/>
      <c r="F271" s="103"/>
      <c r="G271" s="103"/>
      <c r="H271" s="114"/>
      <c r="I271" s="114"/>
      <c r="J271" s="114"/>
      <c r="K271" s="114"/>
      <c r="L271" s="114"/>
      <c r="M271" s="114"/>
      <c r="N271" s="114"/>
      <c r="O271" s="137" t="str">
        <f>IFERROR((O273/(30.5*O277))/(O278),"")</f>
        <v/>
      </c>
      <c r="P271" s="115"/>
    </row>
    <row r="272" spans="1:16" ht="14.25" customHeight="1" x14ac:dyDescent="0.3">
      <c r="A272">
        <v>272</v>
      </c>
      <c r="B272" s="42"/>
      <c r="C272" s="42"/>
      <c r="D272" s="102"/>
      <c r="E272" s="103"/>
      <c r="F272" s="103"/>
      <c r="G272" s="103"/>
      <c r="H272" s="114"/>
      <c r="I272" s="114"/>
      <c r="J272" s="114"/>
      <c r="K272" s="114"/>
      <c r="L272" s="202" t="s">
        <v>143</v>
      </c>
      <c r="M272" s="202"/>
      <c r="N272" s="203"/>
      <c r="O272" s="89">
        <f>I269-F269-F252+F253-F251</f>
        <v>0</v>
      </c>
      <c r="P272" s="116" t="s">
        <v>353</v>
      </c>
    </row>
    <row r="273" spans="1:20" ht="14.25" customHeight="1" x14ac:dyDescent="0.3">
      <c r="A273">
        <v>273</v>
      </c>
      <c r="B273" s="42"/>
      <c r="C273" s="42"/>
      <c r="E273" s="117"/>
      <c r="F273" s="117"/>
      <c r="G273" s="82" t="s">
        <v>368</v>
      </c>
      <c r="H273" s="117"/>
      <c r="I273" s="117"/>
      <c r="J273" s="117"/>
      <c r="K273" s="42"/>
      <c r="L273" s="105"/>
      <c r="M273" s="105"/>
      <c r="N273" s="114" t="s">
        <v>447</v>
      </c>
      <c r="O273" s="89" t="str">
        <f>+IFERROR((O272/K269)/O278,"")</f>
        <v/>
      </c>
      <c r="P273" s="116" t="s">
        <v>449</v>
      </c>
    </row>
    <row r="274" spans="1:20" ht="14.25" customHeight="1" x14ac:dyDescent="0.3">
      <c r="A274">
        <v>274</v>
      </c>
      <c r="B274" s="42"/>
      <c r="C274" s="42"/>
      <c r="D274" s="42"/>
      <c r="E274" s="183" t="s">
        <v>365</v>
      </c>
      <c r="F274" s="183" t="s">
        <v>470</v>
      </c>
      <c r="G274" s="183" t="s">
        <v>120</v>
      </c>
      <c r="H274" s="183" t="s">
        <v>121</v>
      </c>
      <c r="I274" s="183" t="s">
        <v>122</v>
      </c>
      <c r="J274" s="183" t="s">
        <v>123</v>
      </c>
      <c r="K274" s="42"/>
      <c r="L274" s="114"/>
      <c r="M274" s="114"/>
      <c r="N274" s="114" t="s">
        <v>261</v>
      </c>
      <c r="O274" s="91">
        <f>+K269</f>
        <v>0</v>
      </c>
      <c r="P274" s="116" t="s">
        <v>448</v>
      </c>
    </row>
    <row r="275" spans="1:20" ht="14.25" customHeight="1" x14ac:dyDescent="0.3">
      <c r="A275">
        <v>275</v>
      </c>
      <c r="B275" s="42"/>
      <c r="C275" s="42"/>
      <c r="D275" s="42"/>
      <c r="E275" s="184"/>
      <c r="F275" s="184"/>
      <c r="G275" s="184"/>
      <c r="H275" s="184"/>
      <c r="I275" s="184"/>
      <c r="J275" s="184"/>
      <c r="K275" s="42"/>
      <c r="L275" s="114"/>
      <c r="M275" s="114"/>
      <c r="N275" s="114" t="s">
        <v>578</v>
      </c>
      <c r="O275" s="89">
        <f>+IFERROR(L269,"")</f>
        <v>0</v>
      </c>
      <c r="P275" s="116" t="s">
        <v>353</v>
      </c>
    </row>
    <row r="276" spans="1:20" ht="14.25" customHeight="1" x14ac:dyDescent="0.3">
      <c r="A276">
        <v>276</v>
      </c>
      <c r="B276" s="42"/>
      <c r="C276" s="42"/>
      <c r="D276" s="42" t="s">
        <v>367</v>
      </c>
      <c r="E276" s="21"/>
      <c r="F276" s="21"/>
      <c r="G276" s="21"/>
      <c r="H276" s="21"/>
      <c r="I276" s="21"/>
      <c r="J276" s="21"/>
      <c r="K276" s="111">
        <f>+SUM(E276,F276,G276,H276,I276,J276)</f>
        <v>0</v>
      </c>
      <c r="L276" s="202" t="s">
        <v>445</v>
      </c>
      <c r="M276" s="202"/>
      <c r="N276" s="203"/>
      <c r="O276" s="92" t="str">
        <f>+IFERROR(O272/O275,"")</f>
        <v/>
      </c>
      <c r="P276" s="116" t="s">
        <v>29</v>
      </c>
    </row>
    <row r="277" spans="1:20" ht="14.25" customHeight="1" x14ac:dyDescent="0.3">
      <c r="A277">
        <v>277</v>
      </c>
      <c r="B277" s="42"/>
      <c r="C277" s="42"/>
      <c r="D277" s="42"/>
      <c r="E277" s="42" t="s">
        <v>29</v>
      </c>
      <c r="F277" s="42" t="s">
        <v>29</v>
      </c>
      <c r="G277" s="42" t="s">
        <v>29</v>
      </c>
      <c r="H277" s="42" t="s">
        <v>29</v>
      </c>
      <c r="I277" s="42" t="s">
        <v>29</v>
      </c>
      <c r="J277" s="42" t="s">
        <v>29</v>
      </c>
      <c r="K277" s="42"/>
      <c r="L277" s="114"/>
      <c r="M277" s="114"/>
      <c r="N277" s="114" t="s">
        <v>446</v>
      </c>
      <c r="O277" s="89" t="str">
        <f>+IFERROR(O273/(J252),"")</f>
        <v/>
      </c>
      <c r="P277" s="116" t="s">
        <v>3262</v>
      </c>
    </row>
    <row r="278" spans="1:20" ht="14.25" customHeight="1" x14ac:dyDescent="0.3">
      <c r="A278">
        <v>278</v>
      </c>
      <c r="B278" s="42"/>
      <c r="C278" s="42"/>
      <c r="D278" s="185" t="s">
        <v>124</v>
      </c>
      <c r="E278" s="185"/>
      <c r="F278" s="16"/>
      <c r="G278" s="47" t="s">
        <v>21</v>
      </c>
      <c r="H278" s="42"/>
      <c r="I278" s="42"/>
      <c r="J278" s="42"/>
      <c r="K278" s="42"/>
      <c r="L278" s="202" t="s">
        <v>3260</v>
      </c>
      <c r="M278" s="202"/>
      <c r="N278" s="203"/>
      <c r="O278" s="145" t="str">
        <f>IFERROR(H269/K269,"")</f>
        <v/>
      </c>
      <c r="P278" s="118"/>
    </row>
    <row r="279" spans="1:20" ht="14.25" customHeight="1" x14ac:dyDescent="0.3">
      <c r="A279">
        <v>279</v>
      </c>
      <c r="B279" s="42"/>
      <c r="C279" s="42"/>
      <c r="D279" s="185"/>
      <c r="E279" s="185"/>
      <c r="F279" s="42"/>
      <c r="G279" s="42"/>
      <c r="H279" s="42"/>
      <c r="I279" s="42"/>
      <c r="J279" s="42"/>
      <c r="K279" s="42"/>
      <c r="M279" s="84"/>
      <c r="N279" s="114" t="s">
        <v>443</v>
      </c>
      <c r="O279" s="123" t="str">
        <f>+IFERROR(E252/O274,"")</f>
        <v/>
      </c>
      <c r="P279" s="47" t="s">
        <v>29</v>
      </c>
    </row>
    <row r="280" spans="1:20" ht="25.8" x14ac:dyDescent="0.3">
      <c r="A280">
        <v>280</v>
      </c>
      <c r="B280" s="42"/>
      <c r="C280" s="42"/>
      <c r="D280" s="208" t="s">
        <v>351</v>
      </c>
      <c r="E280" s="208"/>
      <c r="F280" s="208"/>
      <c r="G280" s="208"/>
      <c r="H280" s="208"/>
      <c r="I280" s="208"/>
      <c r="J280" s="208"/>
      <c r="K280" s="208"/>
      <c r="L280" s="208"/>
      <c r="M280" s="208"/>
      <c r="N280" s="208"/>
      <c r="O280" s="208"/>
      <c r="P280" s="209"/>
    </row>
    <row r="281" spans="1:20" ht="36.6" hidden="1" customHeight="1" x14ac:dyDescent="0.35">
      <c r="A281">
        <v>281</v>
      </c>
      <c r="B281" s="83"/>
      <c r="C281" s="42"/>
      <c r="D281" s="243" t="s">
        <v>471</v>
      </c>
      <c r="E281" s="244"/>
      <c r="F281" s="244"/>
      <c r="G281" s="244"/>
      <c r="H281" s="244"/>
      <c r="I281" s="244"/>
      <c r="J281" s="244"/>
      <c r="K281" s="244"/>
      <c r="L281" s="244"/>
      <c r="M281" s="244"/>
      <c r="N281" s="244"/>
      <c r="O281" s="244"/>
      <c r="P281" s="245"/>
      <c r="T281" s="14"/>
    </row>
    <row r="282" spans="1:20" ht="28.8" hidden="1" x14ac:dyDescent="0.3">
      <c r="A282">
        <v>282</v>
      </c>
      <c r="B282" s="42"/>
      <c r="C282" s="42"/>
      <c r="D282" s="210" t="s">
        <v>452</v>
      </c>
      <c r="E282" s="210"/>
      <c r="F282" s="210"/>
      <c r="G282" s="210"/>
      <c r="H282" s="210"/>
      <c r="I282" s="210"/>
      <c r="J282" s="210"/>
      <c r="K282" s="210"/>
      <c r="L282" s="210"/>
      <c r="M282" s="210"/>
      <c r="N282" s="210"/>
      <c r="O282" s="210"/>
      <c r="P282" s="211"/>
    </row>
    <row r="283" spans="1:20" ht="14.55" hidden="1" customHeight="1" x14ac:dyDescent="0.3">
      <c r="A283">
        <v>283</v>
      </c>
      <c r="B283" s="42"/>
      <c r="C283" s="42"/>
      <c r="D283" s="42"/>
      <c r="E283" s="42" t="s">
        <v>433</v>
      </c>
      <c r="F283" s="15"/>
      <c r="G283" s="85" t="s">
        <v>21</v>
      </c>
      <c r="H283" s="42"/>
      <c r="I283" s="42" t="s">
        <v>341</v>
      </c>
      <c r="J283" s="16"/>
      <c r="K283" s="42"/>
      <c r="M283" s="42" t="s">
        <v>467</v>
      </c>
      <c r="N283" s="16"/>
      <c r="O283" s="34" t="s">
        <v>37</v>
      </c>
      <c r="P283" s="86"/>
    </row>
    <row r="284" spans="1:20" ht="14.55" hidden="1" customHeight="1" x14ac:dyDescent="0.3">
      <c r="A284">
        <v>284</v>
      </c>
      <c r="B284" s="42"/>
      <c r="C284" s="42"/>
      <c r="D284" s="42"/>
      <c r="E284" s="42" t="s">
        <v>22</v>
      </c>
      <c r="F284" s="16"/>
      <c r="G284" s="85" t="s">
        <v>23</v>
      </c>
      <c r="H284" s="42"/>
      <c r="I284" s="42" t="s">
        <v>379</v>
      </c>
      <c r="J284" s="16"/>
      <c r="K284" s="42"/>
      <c r="M284" s="42" t="s">
        <v>468</v>
      </c>
      <c r="N284" s="16"/>
      <c r="O284" s="34" t="s">
        <v>37</v>
      </c>
      <c r="P284" s="86"/>
    </row>
    <row r="285" spans="1:20" ht="14.55" hidden="1" customHeight="1" x14ac:dyDescent="0.3">
      <c r="A285">
        <v>285</v>
      </c>
      <c r="B285" s="42"/>
      <c r="C285" s="42"/>
      <c r="D285" s="42"/>
      <c r="E285" s="42" t="s">
        <v>24</v>
      </c>
      <c r="F285" s="15"/>
      <c r="G285" s="85" t="s">
        <v>21</v>
      </c>
      <c r="H285" s="214" t="s">
        <v>462</v>
      </c>
      <c r="I285" s="214"/>
      <c r="J285" s="16"/>
      <c r="K285" s="47" t="s">
        <v>65</v>
      </c>
      <c r="L285" s="42"/>
      <c r="M285" s="42"/>
      <c r="N285" s="42"/>
      <c r="O285" s="42"/>
      <c r="P285" s="86"/>
    </row>
    <row r="286" spans="1:20" ht="14.55" hidden="1" customHeight="1" x14ac:dyDescent="0.3">
      <c r="A286">
        <v>286</v>
      </c>
      <c r="B286" s="42"/>
      <c r="C286" s="42"/>
      <c r="D286" s="42"/>
      <c r="E286" s="42" t="s">
        <v>544</v>
      </c>
      <c r="F286" s="16"/>
      <c r="G286" s="85" t="s">
        <v>29</v>
      </c>
      <c r="H286" s="214"/>
      <c r="I286" s="214"/>
      <c r="J286" s="47"/>
      <c r="K286" s="47"/>
      <c r="L286" s="42"/>
      <c r="M286" s="42"/>
      <c r="N286" s="42"/>
      <c r="O286" s="42"/>
      <c r="P286" s="86"/>
    </row>
    <row r="287" spans="1:20" ht="14.55" hidden="1" customHeight="1" x14ac:dyDescent="0.3">
      <c r="A287">
        <v>287</v>
      </c>
      <c r="B287" s="42"/>
      <c r="C287" s="42"/>
      <c r="D287" s="42"/>
      <c r="E287" s="42"/>
      <c r="F287" s="82" t="s">
        <v>3258</v>
      </c>
      <c r="G287" s="85"/>
      <c r="H287" s="85"/>
      <c r="I287" s="85"/>
      <c r="J287" s="85"/>
      <c r="K287" s="85"/>
      <c r="L287" s="85"/>
      <c r="M287" s="85"/>
      <c r="N287" s="85"/>
      <c r="O287" s="85"/>
      <c r="P287" s="86"/>
    </row>
    <row r="288" spans="1:20" ht="14.55" hidden="1" customHeight="1" x14ac:dyDescent="0.3">
      <c r="A288">
        <v>288</v>
      </c>
      <c r="B288" s="42"/>
      <c r="C288" s="42"/>
      <c r="D288" s="42"/>
      <c r="E288" s="183" t="s">
        <v>365</v>
      </c>
      <c r="F288" s="183" t="s">
        <v>119</v>
      </c>
      <c r="G288" s="183" t="s">
        <v>120</v>
      </c>
      <c r="H288" s="183" t="s">
        <v>121</v>
      </c>
      <c r="I288" s="183" t="s">
        <v>122</v>
      </c>
      <c r="J288" s="183" t="s">
        <v>123</v>
      </c>
      <c r="K288" s="42"/>
      <c r="L288" s="85"/>
      <c r="M288" s="85"/>
      <c r="N288" s="85"/>
      <c r="O288" s="85"/>
      <c r="P288" s="86"/>
    </row>
    <row r="289" spans="1:16" ht="14.55" hidden="1" customHeight="1" x14ac:dyDescent="0.3">
      <c r="A289">
        <v>289</v>
      </c>
      <c r="B289" s="42"/>
      <c r="C289" s="42"/>
      <c r="D289" s="42"/>
      <c r="E289" s="184"/>
      <c r="F289" s="184"/>
      <c r="G289" s="184"/>
      <c r="H289" s="184"/>
      <c r="I289" s="184"/>
      <c r="J289" s="184"/>
      <c r="K289" s="42"/>
      <c r="L289" s="197" t="s">
        <v>124</v>
      </c>
      <c r="M289" s="197"/>
      <c r="N289" s="16"/>
      <c r="O289" s="47" t="s">
        <v>21</v>
      </c>
      <c r="P289" s="86"/>
    </row>
    <row r="290" spans="1:16" ht="14.55" hidden="1" customHeight="1" x14ac:dyDescent="0.3">
      <c r="A290">
        <v>290</v>
      </c>
      <c r="B290" s="42"/>
      <c r="C290" s="42"/>
      <c r="D290" s="42" t="s">
        <v>367</v>
      </c>
      <c r="E290" s="21"/>
      <c r="F290" s="21"/>
      <c r="G290" s="21"/>
      <c r="H290" s="21"/>
      <c r="I290" s="21"/>
      <c r="J290" s="21"/>
      <c r="K290" s="111">
        <f>+SUM(E290,F290,G290,H290,I290,J290)</f>
        <v>0</v>
      </c>
      <c r="L290" s="197"/>
      <c r="M290" s="197"/>
      <c r="N290" s="42"/>
      <c r="O290" s="42"/>
      <c r="P290" s="86"/>
    </row>
    <row r="291" spans="1:16" ht="14.55" hidden="1" customHeight="1" x14ac:dyDescent="0.3">
      <c r="A291">
        <v>291</v>
      </c>
      <c r="B291" s="42"/>
      <c r="C291" s="42"/>
      <c r="D291" s="42"/>
      <c r="E291" s="42" t="s">
        <v>29</v>
      </c>
      <c r="F291" s="42" t="s">
        <v>29</v>
      </c>
      <c r="G291" s="42" t="s">
        <v>29</v>
      </c>
      <c r="H291" s="42" t="s">
        <v>29</v>
      </c>
      <c r="I291" s="42" t="s">
        <v>29</v>
      </c>
      <c r="J291" s="42" t="s">
        <v>29</v>
      </c>
      <c r="K291" s="42"/>
      <c r="L291" s="197"/>
      <c r="M291" s="197"/>
      <c r="N291" s="85"/>
      <c r="O291" s="85"/>
      <c r="P291" s="86"/>
    </row>
    <row r="292" spans="1:16" ht="14.55" hidden="1" customHeight="1" x14ac:dyDescent="0.3">
      <c r="A292">
        <v>292</v>
      </c>
      <c r="B292" s="42"/>
      <c r="C292" s="42"/>
      <c r="D292" s="42"/>
      <c r="E292" s="85"/>
      <c r="F292" s="85"/>
      <c r="G292" s="85"/>
      <c r="H292" s="85"/>
      <c r="I292" s="85"/>
      <c r="J292" s="85"/>
      <c r="K292" s="85"/>
      <c r="L292" s="85"/>
      <c r="M292" s="85"/>
      <c r="N292" s="85"/>
      <c r="O292" s="85"/>
      <c r="P292" s="86"/>
    </row>
    <row r="293" spans="1:16" hidden="1" x14ac:dyDescent="0.3">
      <c r="A293">
        <v>293</v>
      </c>
      <c r="B293" s="42"/>
      <c r="C293" s="42"/>
      <c r="D293" s="42"/>
      <c r="E293" s="42"/>
      <c r="F293" s="85"/>
      <c r="G293" s="85"/>
      <c r="H293" s="85"/>
      <c r="I293" s="84"/>
      <c r="J293" s="84"/>
      <c r="K293" s="47"/>
      <c r="L293" s="42"/>
      <c r="M293" s="42"/>
      <c r="N293" s="42"/>
      <c r="O293" s="42"/>
      <c r="P293" s="86"/>
    </row>
    <row r="294" spans="1:16" ht="28.8" hidden="1" x14ac:dyDescent="0.3">
      <c r="A294">
        <v>294</v>
      </c>
      <c r="B294" s="42"/>
      <c r="C294" s="42"/>
      <c r="D294" s="210" t="s">
        <v>451</v>
      </c>
      <c r="E294" s="210"/>
      <c r="F294" s="210"/>
      <c r="G294" s="210"/>
      <c r="H294" s="210"/>
      <c r="I294" s="210"/>
      <c r="J294" s="210"/>
      <c r="K294" s="210"/>
      <c r="L294" s="210"/>
      <c r="M294" s="210"/>
      <c r="N294" s="210"/>
      <c r="O294" s="210"/>
      <c r="P294" s="211"/>
    </row>
    <row r="295" spans="1:16" hidden="1" x14ac:dyDescent="0.3">
      <c r="A295">
        <v>295</v>
      </c>
      <c r="B295" s="42"/>
      <c r="C295" s="42"/>
      <c r="D295" s="42"/>
      <c r="E295" s="42"/>
      <c r="F295" s="42"/>
      <c r="G295" s="85"/>
      <c r="H295" s="42"/>
      <c r="I295" s="42"/>
      <c r="J295" s="42"/>
      <c r="K295" s="42"/>
      <c r="L295" s="42"/>
      <c r="M295" s="42"/>
      <c r="N295" s="42"/>
      <c r="O295" s="42"/>
      <c r="P295" s="86"/>
    </row>
    <row r="296" spans="1:16" ht="15.6" hidden="1" x14ac:dyDescent="0.3">
      <c r="A296">
        <v>296</v>
      </c>
      <c r="B296" s="42"/>
      <c r="C296" s="42"/>
      <c r="D296" s="42"/>
      <c r="E296" s="87" t="s">
        <v>396</v>
      </c>
      <c r="F296" s="87" t="s">
        <v>21</v>
      </c>
      <c r="G296" s="87" t="s">
        <v>37</v>
      </c>
      <c r="H296" s="42"/>
      <c r="I296" s="42" t="s">
        <v>341</v>
      </c>
      <c r="J296" s="16"/>
      <c r="K296" s="42"/>
      <c r="L296" s="42"/>
      <c r="M296" s="42"/>
      <c r="N296" s="42"/>
      <c r="O296" s="42"/>
      <c r="P296" s="86"/>
    </row>
    <row r="297" spans="1:16" hidden="1" x14ac:dyDescent="0.3">
      <c r="A297">
        <v>297</v>
      </c>
      <c r="B297" s="42"/>
      <c r="C297" s="42"/>
      <c r="D297" s="42" t="s">
        <v>441</v>
      </c>
      <c r="E297" s="23"/>
      <c r="F297" s="25"/>
      <c r="G297" s="88" t="str">
        <f>IFERROR(F297/E297,"")</f>
        <v/>
      </c>
      <c r="H297" s="42"/>
      <c r="I297" s="42" t="s">
        <v>379</v>
      </c>
      <c r="J297" s="16"/>
      <c r="K297" s="42"/>
      <c r="L297" s="42"/>
      <c r="M297" s="42"/>
      <c r="N297" s="42"/>
      <c r="O297" s="42"/>
      <c r="P297" s="86"/>
    </row>
    <row r="298" spans="1:16" hidden="1" x14ac:dyDescent="0.3">
      <c r="A298">
        <v>298</v>
      </c>
      <c r="B298" s="42"/>
      <c r="C298" s="42"/>
      <c r="D298" s="42" t="s">
        <v>440</v>
      </c>
      <c r="E298" s="23"/>
      <c r="F298" s="25"/>
      <c r="G298" s="88" t="str">
        <f t="shared" ref="G298:G305" si="21">IFERROR(F298/E298,"")</f>
        <v/>
      </c>
      <c r="H298" s="85"/>
      <c r="I298" s="84" t="s">
        <v>439</v>
      </c>
      <c r="J298" s="16"/>
      <c r="K298" s="47" t="s">
        <v>65</v>
      </c>
      <c r="L298" s="42"/>
      <c r="M298" s="42"/>
      <c r="N298" s="42"/>
      <c r="O298" s="42"/>
      <c r="P298" s="86"/>
    </row>
    <row r="299" spans="1:16" hidden="1" x14ac:dyDescent="0.3">
      <c r="A299">
        <v>299</v>
      </c>
      <c r="B299" s="42"/>
      <c r="C299" s="42"/>
      <c r="D299" s="42" t="s">
        <v>454</v>
      </c>
      <c r="E299" s="23"/>
      <c r="F299" s="25"/>
      <c r="G299" s="88" t="str">
        <f t="shared" si="21"/>
        <v/>
      </c>
      <c r="H299" s="85"/>
      <c r="I299" s="84"/>
      <c r="J299" s="85"/>
      <c r="K299" s="47"/>
      <c r="L299" s="42"/>
      <c r="M299" s="42"/>
      <c r="N299" s="42"/>
      <c r="O299" s="42"/>
      <c r="P299" s="86"/>
    </row>
    <row r="300" spans="1:16" hidden="1" x14ac:dyDescent="0.3">
      <c r="A300">
        <v>300</v>
      </c>
      <c r="B300" s="42"/>
      <c r="C300" s="42"/>
      <c r="D300" s="42" t="s">
        <v>457</v>
      </c>
      <c r="E300" s="23"/>
      <c r="F300" s="25"/>
      <c r="G300" s="88" t="str">
        <f t="shared" si="21"/>
        <v/>
      </c>
      <c r="H300" s="85"/>
      <c r="I300" s="84"/>
      <c r="J300" s="85"/>
      <c r="K300" s="47"/>
      <c r="L300" s="42"/>
      <c r="M300" s="42"/>
      <c r="N300" s="42"/>
      <c r="O300" s="42"/>
      <c r="P300" s="86"/>
    </row>
    <row r="301" spans="1:16" hidden="1" x14ac:dyDescent="0.3">
      <c r="A301">
        <v>301</v>
      </c>
      <c r="B301" s="42"/>
      <c r="C301" s="42"/>
      <c r="D301" s="42" t="s">
        <v>442</v>
      </c>
      <c r="E301" s="23"/>
      <c r="F301" s="25"/>
      <c r="G301" s="88" t="str">
        <f t="shared" si="21"/>
        <v/>
      </c>
      <c r="H301" s="85"/>
      <c r="I301" s="42" t="s">
        <v>143</v>
      </c>
      <c r="J301" s="89" cm="1">
        <f t="array" ref="J301">SUM(F301:F303,-F298:F300)+F305-F297</f>
        <v>0</v>
      </c>
      <c r="K301" s="47" t="s">
        <v>353</v>
      </c>
      <c r="L301" s="124" t="str">
        <f>+IFERROR(AVERAGE(G297,G299,G298,G300),"")</f>
        <v/>
      </c>
      <c r="M301" s="42"/>
      <c r="N301" s="42"/>
      <c r="O301" s="42"/>
      <c r="P301" s="86"/>
    </row>
    <row r="302" spans="1:16" hidden="1" x14ac:dyDescent="0.3">
      <c r="A302">
        <v>302</v>
      </c>
      <c r="B302" s="42"/>
      <c r="C302" s="42"/>
      <c r="D302" s="42" t="s">
        <v>456</v>
      </c>
      <c r="E302" s="23"/>
      <c r="F302" s="25"/>
      <c r="G302" s="88" t="str">
        <f t="shared" si="21"/>
        <v/>
      </c>
      <c r="H302" s="85"/>
      <c r="I302" s="42" t="s">
        <v>447</v>
      </c>
      <c r="J302" s="89" t="str">
        <f>+IFERROR(J301/J303,"")</f>
        <v/>
      </c>
      <c r="K302" s="47" t="s">
        <v>449</v>
      </c>
      <c r="L302" s="124" t="str">
        <f>+IFERROR(AVERAGE(G301,G302,G303,G305),"")</f>
        <v/>
      </c>
      <c r="M302" s="42"/>
      <c r="N302" s="42"/>
      <c r="O302" s="42"/>
      <c r="P302" s="86"/>
    </row>
    <row r="303" spans="1:16" hidden="1" x14ac:dyDescent="0.3">
      <c r="A303">
        <v>303</v>
      </c>
      <c r="B303" s="42"/>
      <c r="C303" s="42"/>
      <c r="D303" s="42" t="s">
        <v>455</v>
      </c>
      <c r="E303" s="23"/>
      <c r="F303" s="25"/>
      <c r="G303" s="88" t="str">
        <f t="shared" si="21"/>
        <v/>
      </c>
      <c r="H303" s="85"/>
      <c r="I303" s="84" t="s">
        <v>261</v>
      </c>
      <c r="J303" s="91">
        <f>AVERAGE(SUM(E297:E300),E305)</f>
        <v>0</v>
      </c>
      <c r="K303" s="47" t="s">
        <v>448</v>
      </c>
      <c r="L303" s="140"/>
      <c r="M303" s="42"/>
      <c r="N303" s="42"/>
      <c r="O303" s="42"/>
      <c r="P303" s="86"/>
    </row>
    <row r="304" spans="1:16" hidden="1" x14ac:dyDescent="0.3">
      <c r="A304">
        <v>304</v>
      </c>
      <c r="B304" s="42"/>
      <c r="C304" s="42"/>
      <c r="D304" s="42" t="s">
        <v>443</v>
      </c>
      <c r="E304" s="23"/>
      <c r="F304" s="25"/>
      <c r="G304" s="88" t="str">
        <f t="shared" si="21"/>
        <v/>
      </c>
      <c r="H304" s="85"/>
      <c r="I304" s="84" t="s">
        <v>578</v>
      </c>
      <c r="J304" s="89" t="str">
        <f>+IFERROR(AVERAGE(SUM(F297:F300),F305)*J298*VALUE(MID(J297,1,1))/365,"")</f>
        <v/>
      </c>
      <c r="K304" s="47" t="s">
        <v>353</v>
      </c>
      <c r="L304" s="124"/>
      <c r="M304" s="42"/>
      <c r="N304" s="42"/>
      <c r="O304" s="42"/>
      <c r="P304" s="86"/>
    </row>
    <row r="305" spans="1:16" ht="14.55" hidden="1" customHeight="1" thickBot="1" x14ac:dyDescent="0.35">
      <c r="A305">
        <v>305</v>
      </c>
      <c r="B305" s="42"/>
      <c r="C305" s="42"/>
      <c r="D305" s="42" t="s">
        <v>444</v>
      </c>
      <c r="E305" s="26"/>
      <c r="F305" s="25"/>
      <c r="G305" s="143" t="str">
        <f t="shared" si="21"/>
        <v/>
      </c>
      <c r="H305" s="85"/>
      <c r="I305" s="84" t="s">
        <v>445</v>
      </c>
      <c r="J305" s="92" t="str">
        <f>+IFERROR(J301/J304,"")</f>
        <v/>
      </c>
      <c r="K305" s="47" t="s">
        <v>29</v>
      </c>
      <c r="L305" s="42"/>
      <c r="M305" s="42"/>
      <c r="N305" s="42"/>
      <c r="O305" s="42"/>
      <c r="P305" s="86"/>
    </row>
    <row r="306" spans="1:16" hidden="1" x14ac:dyDescent="0.3">
      <c r="A306">
        <v>306</v>
      </c>
      <c r="B306" s="42"/>
      <c r="C306" s="42"/>
      <c r="D306" s="42"/>
      <c r="E306" s="42"/>
      <c r="F306" s="42"/>
      <c r="G306" s="85"/>
      <c r="H306" s="85"/>
      <c r="I306" s="84" t="s">
        <v>446</v>
      </c>
      <c r="J306" s="89" t="str">
        <f>+IFERROR(J302/(VALUE(MID(J297,1,1))*J298),"")</f>
        <v/>
      </c>
      <c r="K306" s="47" t="s">
        <v>3262</v>
      </c>
      <c r="L306" s="42"/>
      <c r="M306" s="42"/>
      <c r="N306" s="42"/>
      <c r="O306" s="42"/>
      <c r="P306" s="86"/>
    </row>
    <row r="307" spans="1:16" ht="14.55" hidden="1" customHeight="1" x14ac:dyDescent="0.3">
      <c r="A307">
        <v>307</v>
      </c>
      <c r="B307" s="42"/>
      <c r="C307" s="42"/>
      <c r="D307" s="42"/>
      <c r="E307" s="42"/>
      <c r="F307" s="82" t="s">
        <v>3258</v>
      </c>
      <c r="G307" s="85"/>
      <c r="I307" s="84" t="s">
        <v>561</v>
      </c>
      <c r="J307" s="123" t="str">
        <f>+IFERROR(E304/J303,"")</f>
        <v/>
      </c>
      <c r="K307" s="47" t="s">
        <v>29</v>
      </c>
      <c r="M307" s="85"/>
      <c r="N307" s="85"/>
      <c r="O307" s="85"/>
      <c r="P307" s="86"/>
    </row>
    <row r="308" spans="1:16" ht="14.55" hidden="1" customHeight="1" x14ac:dyDescent="0.3">
      <c r="A308">
        <v>308</v>
      </c>
      <c r="B308" s="42"/>
      <c r="C308" s="42"/>
      <c r="D308" s="42"/>
      <c r="E308" s="183" t="s">
        <v>365</v>
      </c>
      <c r="F308" s="183" t="s">
        <v>119</v>
      </c>
      <c r="G308" s="183" t="s">
        <v>120</v>
      </c>
      <c r="H308" s="183" t="s">
        <v>121</v>
      </c>
      <c r="I308" s="183" t="s">
        <v>122</v>
      </c>
      <c r="J308" s="183" t="s">
        <v>123</v>
      </c>
      <c r="K308" s="42"/>
      <c r="L308" s="85"/>
      <c r="M308" s="85"/>
      <c r="N308" s="85"/>
      <c r="O308" s="85"/>
      <c r="P308" s="86"/>
    </row>
    <row r="309" spans="1:16" ht="14.55" hidden="1" customHeight="1" x14ac:dyDescent="0.3">
      <c r="A309">
        <v>309</v>
      </c>
      <c r="B309" s="42"/>
      <c r="C309" s="42"/>
      <c r="D309" s="42"/>
      <c r="E309" s="184"/>
      <c r="F309" s="184"/>
      <c r="G309" s="184"/>
      <c r="H309" s="184"/>
      <c r="I309" s="184"/>
      <c r="J309" s="184"/>
      <c r="K309" s="42"/>
      <c r="L309" s="197" t="s">
        <v>124</v>
      </c>
      <c r="M309" s="197"/>
      <c r="N309" s="16"/>
      <c r="O309" s="47" t="s">
        <v>21</v>
      </c>
      <c r="P309" s="86"/>
    </row>
    <row r="310" spans="1:16" ht="14.55" hidden="1" customHeight="1" x14ac:dyDescent="0.3">
      <c r="A310">
        <v>310</v>
      </c>
      <c r="B310" s="42"/>
      <c r="C310" s="42"/>
      <c r="D310" s="42" t="s">
        <v>367</v>
      </c>
      <c r="E310" s="21"/>
      <c r="F310" s="21"/>
      <c r="G310" s="21"/>
      <c r="H310" s="21"/>
      <c r="I310" s="21"/>
      <c r="J310" s="21"/>
      <c r="K310" s="111">
        <f>+SUM(E310,F310,G310,H310,I310,J310)</f>
        <v>0</v>
      </c>
      <c r="L310" s="197"/>
      <c r="M310" s="197"/>
      <c r="N310" s="42"/>
      <c r="O310" s="42"/>
      <c r="P310" s="86"/>
    </row>
    <row r="311" spans="1:16" ht="14.55" hidden="1" customHeight="1" x14ac:dyDescent="0.3">
      <c r="A311">
        <v>311</v>
      </c>
      <c r="B311" s="42"/>
      <c r="C311" s="42"/>
      <c r="D311" s="42"/>
      <c r="E311" s="42" t="s">
        <v>29</v>
      </c>
      <c r="F311" s="42" t="s">
        <v>29</v>
      </c>
      <c r="G311" s="42" t="s">
        <v>29</v>
      </c>
      <c r="H311" s="42" t="s">
        <v>29</v>
      </c>
      <c r="I311" s="42" t="s">
        <v>29</v>
      </c>
      <c r="J311" s="42" t="s">
        <v>29</v>
      </c>
      <c r="K311" s="42"/>
      <c r="L311" s="197"/>
      <c r="M311" s="197"/>
      <c r="N311" s="85"/>
      <c r="O311" s="85"/>
      <c r="P311" s="86"/>
    </row>
    <row r="312" spans="1:16" ht="14.55" hidden="1" customHeight="1" x14ac:dyDescent="0.3">
      <c r="A312">
        <v>312</v>
      </c>
      <c r="B312" s="42"/>
      <c r="C312" s="42"/>
      <c r="D312" s="42"/>
      <c r="E312" s="85"/>
      <c r="F312" s="85"/>
      <c r="G312" s="85"/>
      <c r="H312" s="85"/>
      <c r="I312" s="85"/>
      <c r="J312" s="85"/>
      <c r="K312" s="85"/>
      <c r="L312" s="85"/>
      <c r="M312" s="85"/>
      <c r="N312" s="85"/>
      <c r="O312" s="85"/>
      <c r="P312" s="86"/>
    </row>
    <row r="313" spans="1:16" hidden="1" x14ac:dyDescent="0.3">
      <c r="A313">
        <v>313</v>
      </c>
      <c r="B313" s="42"/>
      <c r="C313" s="42"/>
      <c r="D313" s="42"/>
      <c r="E313" s="42"/>
      <c r="F313" s="42"/>
      <c r="G313" s="42"/>
      <c r="H313" s="42"/>
      <c r="I313" s="42"/>
      <c r="J313" s="42"/>
      <c r="K313" s="42"/>
      <c r="L313" s="42"/>
      <c r="M313" s="42"/>
      <c r="N313" s="42"/>
      <c r="O313" s="42"/>
      <c r="P313" s="86"/>
    </row>
    <row r="314" spans="1:16" ht="28.5" customHeight="1" x14ac:dyDescent="0.3">
      <c r="A314">
        <v>314</v>
      </c>
      <c r="B314" s="42"/>
      <c r="C314" s="42"/>
      <c r="D314" s="210" t="s">
        <v>450</v>
      </c>
      <c r="E314" s="210"/>
      <c r="F314" s="210"/>
      <c r="G314" s="210"/>
      <c r="H314" s="210"/>
      <c r="I314" s="210"/>
      <c r="J314" s="210"/>
      <c r="K314" s="210"/>
      <c r="L314" s="210"/>
      <c r="M314" s="210"/>
      <c r="N314" s="210"/>
      <c r="O314" s="210"/>
      <c r="P314" s="211"/>
    </row>
    <row r="315" spans="1:16" x14ac:dyDescent="0.3">
      <c r="A315">
        <v>315</v>
      </c>
      <c r="B315" s="42"/>
      <c r="C315" s="42"/>
      <c r="D315" s="42"/>
      <c r="E315" s="42"/>
      <c r="F315" s="42"/>
      <c r="G315" s="85"/>
      <c r="H315" s="85"/>
      <c r="I315" s="84"/>
      <c r="J315" s="85"/>
      <c r="K315" s="47"/>
      <c r="L315" s="42"/>
      <c r="M315" s="42"/>
      <c r="N315" s="42"/>
      <c r="O315" s="42"/>
      <c r="P315" s="86"/>
    </row>
    <row r="316" spans="1:16" ht="15.6" x14ac:dyDescent="0.3">
      <c r="A316">
        <v>316</v>
      </c>
      <c r="B316" s="42"/>
      <c r="C316" s="42"/>
      <c r="D316" s="81"/>
      <c r="E316" s="87" t="s">
        <v>396</v>
      </c>
      <c r="F316" s="87" t="s">
        <v>21</v>
      </c>
      <c r="G316" s="87" t="s">
        <v>397</v>
      </c>
      <c r="H316" s="85"/>
      <c r="I316" s="85"/>
      <c r="J316" s="42"/>
      <c r="K316" s="42"/>
      <c r="L316" s="42"/>
      <c r="M316" s="42"/>
      <c r="N316" s="42"/>
      <c r="O316" s="42"/>
      <c r="P316" s="86"/>
    </row>
    <row r="317" spans="1:16" ht="15.6" x14ac:dyDescent="0.3">
      <c r="A317">
        <v>317</v>
      </c>
      <c r="B317" s="42"/>
      <c r="C317" s="42"/>
      <c r="D317" s="87" t="s">
        <v>352</v>
      </c>
      <c r="E317" s="172">
        <f>SUMIF(Info_Ges98!$Y$5:$Y$300,"Engorde corral",Info_Ges98!$T$5:$T$300)</f>
        <v>0</v>
      </c>
      <c r="F317" s="172" cm="1">
        <f t="array" ref="F317">SUMPRODUCT(Info_Ges98!$U$5:$U$300,Info_Ges98!$T$5:$T$300,(Info_Ges98!$Y$5:$Y$300="Engorde corra")*1)</f>
        <v>0</v>
      </c>
      <c r="G317" s="93" t="str">
        <f>+IFERROR(F317/E317,"0")</f>
        <v>0</v>
      </c>
      <c r="H317" s="42"/>
      <c r="I317" s="42" t="s">
        <v>341</v>
      </c>
      <c r="J317" s="16"/>
      <c r="K317" s="42"/>
      <c r="L317" s="42"/>
      <c r="M317" s="42"/>
      <c r="N317" s="42"/>
      <c r="O317" s="42"/>
      <c r="P317" s="86"/>
    </row>
    <row r="318" spans="1:16" ht="14.55" customHeight="1" x14ac:dyDescent="0.3">
      <c r="A318">
        <v>318</v>
      </c>
      <c r="B318" s="42"/>
      <c r="C318" s="42"/>
      <c r="D318" s="87" t="s">
        <v>443</v>
      </c>
      <c r="E318" s="172"/>
      <c r="F318" s="172"/>
      <c r="G318" s="93" t="str">
        <f>+IFERROR(F318/E318,"0")</f>
        <v>0</v>
      </c>
      <c r="H318" s="42"/>
      <c r="I318" s="42" t="s">
        <v>458</v>
      </c>
      <c r="J318" s="144"/>
      <c r="K318" s="47" t="s">
        <v>65</v>
      </c>
      <c r="L318" s="42"/>
      <c r="M318" s="42"/>
      <c r="N318" s="42"/>
      <c r="O318" s="42"/>
      <c r="P318" s="86"/>
    </row>
    <row r="319" spans="1:16" ht="15" customHeight="1" x14ac:dyDescent="0.3">
      <c r="A319">
        <v>319</v>
      </c>
      <c r="B319" s="42"/>
      <c r="C319" s="42"/>
      <c r="D319" s="87" t="s">
        <v>444</v>
      </c>
      <c r="E319" s="172">
        <f>SUMIF(Info_Ges98!$Y$5:$Y$300,"Engorde corral",Info_Ges98!$W$5:$W$300)</f>
        <v>0</v>
      </c>
      <c r="F319" s="172" cm="1">
        <f t="array" ref="F319">SUMPRODUCT(Info_Ges98!$X$5:$X$300,Info_Ges98!$W$5:$W$300,(Info_Ges98!$Y$5:$Y$300="Engorde corral")*1)</f>
        <v>0</v>
      </c>
      <c r="G319" s="93" t="str">
        <f>+IFERROR(F319/E319,"0")</f>
        <v>0</v>
      </c>
      <c r="H319" s="42"/>
      <c r="I319" s="42"/>
      <c r="J319" s="42"/>
      <c r="K319" s="42"/>
      <c r="L319" s="42"/>
      <c r="M319" s="42"/>
      <c r="N319" s="42"/>
      <c r="O319" s="42"/>
      <c r="P319" s="86"/>
    </row>
    <row r="320" spans="1:16" x14ac:dyDescent="0.3">
      <c r="A320">
        <v>320</v>
      </c>
      <c r="B320" s="42"/>
      <c r="C320" s="42"/>
      <c r="D320" s="41" t="s">
        <v>417</v>
      </c>
      <c r="E320" s="198" t="s">
        <v>453</v>
      </c>
      <c r="F320" s="199"/>
      <c r="G320" s="42"/>
      <c r="H320" s="198" t="s">
        <v>564</v>
      </c>
      <c r="I320" s="199"/>
      <c r="J320" s="42"/>
      <c r="K320" s="81"/>
      <c r="L320" s="81"/>
      <c r="M320" s="42"/>
      <c r="N320" s="42"/>
      <c r="O320" s="42"/>
      <c r="P320" s="86"/>
    </row>
    <row r="321" spans="1:16" ht="14.55" customHeight="1" x14ac:dyDescent="0.3">
      <c r="A321">
        <v>321</v>
      </c>
      <c r="B321" s="42"/>
      <c r="C321" s="42"/>
      <c r="D321" s="200"/>
      <c r="E321" s="200" t="s">
        <v>377</v>
      </c>
      <c r="F321" s="204" t="s">
        <v>378</v>
      </c>
      <c r="G321" s="187" t="s">
        <v>376</v>
      </c>
      <c r="H321" s="195" t="s">
        <v>374</v>
      </c>
      <c r="I321" s="195" t="s">
        <v>375</v>
      </c>
      <c r="J321" s="207" t="s">
        <v>354</v>
      </c>
      <c r="K321" s="195" t="s">
        <v>372</v>
      </c>
      <c r="L321" s="195" t="s">
        <v>373</v>
      </c>
      <c r="M321" s="186" t="s">
        <v>355</v>
      </c>
      <c r="N321" s="187"/>
      <c r="O321" s="195" t="s">
        <v>360</v>
      </c>
      <c r="P321" s="86"/>
    </row>
    <row r="322" spans="1:16" ht="15" thickBot="1" x14ac:dyDescent="0.35">
      <c r="A322">
        <v>322</v>
      </c>
      <c r="B322" s="42"/>
      <c r="C322" s="42"/>
      <c r="D322" s="201"/>
      <c r="E322" s="201"/>
      <c r="F322" s="205"/>
      <c r="G322" s="187"/>
      <c r="H322" s="206"/>
      <c r="I322" s="206"/>
      <c r="J322" s="201"/>
      <c r="K322" s="196"/>
      <c r="L322" s="196"/>
      <c r="M322" s="186"/>
      <c r="N322" s="187"/>
      <c r="O322" s="196"/>
      <c r="P322" s="86"/>
    </row>
    <row r="323" spans="1:16" x14ac:dyDescent="0.3">
      <c r="A323">
        <v>323</v>
      </c>
      <c r="B323" s="42"/>
      <c r="C323" s="42"/>
      <c r="D323" s="136">
        <v>44743</v>
      </c>
      <c r="E323" s="173">
        <f>IF(SUMIFS(Info_Ges98!E$5:E$1000,Info_Ges98!$A$5:$A$1000,$C323,Info_Ges98!$G$5:$G$1000,"Engorde corral")=0,0,SUMIFS(Info_Ges98!E$5:E$1000,Info_Ges98!$A$5:$A$1000,$C323,Info_Ges98!$G$5:$G$1000,"Engorde corral"))</f>
        <v>0</v>
      </c>
      <c r="F323" s="173">
        <f>IF(SUMIFS(Info_Ges98!F$5:F$1000,Info_Ges98!$A$5:$A$1000,$C323,Info_Ges98!$G$5:$G$1000,"Engorde corral")=0,0,SUMIFS(Info_Ges98!F$5:F$1000,Info_Ges98!$A$5:$A$1000,$C323,Info_Ges98!$G$5:$G$1000,"Engorde corral"))</f>
        <v>0</v>
      </c>
      <c r="G323" s="95">
        <f>IFERROR(F323/E323,0)</f>
        <v>0</v>
      </c>
      <c r="H323" s="173">
        <f>IF(SUMIFS(Info_Ges98!N$5:N$1000,Info_Ges98!$A$5:$A$1000,$C323,Info_Ges98!$P$5:$P$1000,"Engorde corral")=0,0,SUMIFS(Info_Ges98!N$5:N$1000,Info_Ges98!$A$5:$A$1000,$C323,Info_Ges98!$P$5:$P$1000,"Engorde corral"))</f>
        <v>0</v>
      </c>
      <c r="I323" s="173">
        <f>IF(SUMIFS(Info_Ges98!O$5:O$1000,Info_Ges98!$A$5:$A$1000,$C323,Info_Ges98!$P$5:$P$1000,"Engorde corral")=0,0,SUMIFS(Info_Ges98!O$5:O$1000,Info_Ges98!$A$5:$A$1000,$C323,Info_Ges98!$P$5:$P$1000,"Engorde corral"))</f>
        <v>0</v>
      </c>
      <c r="J323" s="95">
        <f t="shared" ref="J323:J334" si="22">IFERROR(I323/H323,0)</f>
        <v>0</v>
      </c>
      <c r="K323" s="96">
        <f>+E317+E323-H323</f>
        <v>0</v>
      </c>
      <c r="L323" s="96">
        <f>+F317+F323-I323</f>
        <v>0</v>
      </c>
      <c r="M323" s="248"/>
      <c r="N323" s="249"/>
      <c r="O323" s="96">
        <f>+IFERROR(K323*30.5*$O$343,0)</f>
        <v>0</v>
      </c>
      <c r="P323" s="86"/>
    </row>
    <row r="324" spans="1:16" ht="14.55" customHeight="1" x14ac:dyDescent="0.3">
      <c r="A324">
        <v>324</v>
      </c>
      <c r="B324" s="94"/>
      <c r="C324" s="148">
        <v>7</v>
      </c>
      <c r="D324" s="136">
        <v>44044</v>
      </c>
      <c r="E324" s="173">
        <f>IF(SUMIFS(Info_Ges98!E$5:E$1000,Info_Ges98!$A$5:$A$1000,$C324,Info_Ges98!$G$5:$G$1000,"Engorde corral")=0,0,SUMIFS(Info_Ges98!E$5:E$1000,Info_Ges98!$A$5:$A$1000,$C324,Info_Ges98!$G$5:$G$1000,"Engorde corral"))</f>
        <v>0</v>
      </c>
      <c r="F324" s="173">
        <f>IF(SUMIFS(Info_Ges98!F$5:F$1000,Info_Ges98!$A$5:$A$1000,$C324,Info_Ges98!$G$5:$G$1000,"Engorde corral")=0,0,SUMIFS(Info_Ges98!F$5:F$1000,Info_Ges98!$A$5:$A$1000,$C324,Info_Ges98!$G$5:$G$1000,"Engorde corral"))</f>
        <v>0</v>
      </c>
      <c r="G324" s="95">
        <f t="shared" ref="G324:G334" si="23">IFERROR(F324/E324,0)</f>
        <v>0</v>
      </c>
      <c r="H324" s="173">
        <f>IF(SUMIFS(Info_Ges98!N$5:N$1000,Info_Ges98!$A$5:$A$1000,$C324,Info_Ges98!$P$5:$P$1000,"Engorde corral")=0,0,SUMIFS(Info_Ges98!N$5:N$1000,Info_Ges98!$A$5:$A$1000,$C324,Info_Ges98!$P$5:$P$1000,"Engorde corral"))</f>
        <v>0</v>
      </c>
      <c r="I324" s="173">
        <f>IF(SUMIFS(Info_Ges98!O$5:O$1000,Info_Ges98!$A$5:$A$1000,$C324,Info_Ges98!$P$5:$P$1000,"Engorde corral")=0,0,SUMIFS(Info_Ges98!O$5:O$1000,Info_Ges98!$A$5:$A$1000,$C324,Info_Ges98!$P$5:$P$1000,"Engorde corral"))</f>
        <v>0</v>
      </c>
      <c r="J324" s="95">
        <f t="shared" si="22"/>
        <v>0</v>
      </c>
      <c r="K324" s="88">
        <f t="shared" ref="K324:K334" si="24">+K323+E324-H324</f>
        <v>0</v>
      </c>
      <c r="L324" s="88">
        <f>+L323+F324-I324+O323</f>
        <v>0</v>
      </c>
      <c r="M324" s="248"/>
      <c r="N324" s="249"/>
      <c r="O324" s="88">
        <f t="shared" ref="O324:O334" si="25">+IFERROR(K324*30.5*$O$343,0)</f>
        <v>0</v>
      </c>
      <c r="P324" s="86"/>
    </row>
    <row r="325" spans="1:16" x14ac:dyDescent="0.3">
      <c r="A325">
        <v>325</v>
      </c>
      <c r="B325" s="94"/>
      <c r="C325" s="148">
        <v>8</v>
      </c>
      <c r="D325" s="136">
        <v>44075</v>
      </c>
      <c r="E325" s="173">
        <f>IF(SUMIFS(Info_Ges98!E$5:E$1000,Info_Ges98!$A$5:$A$1000,$C325,Info_Ges98!$G$5:$G$1000,"Engorde corral")=0,0,SUMIFS(Info_Ges98!E$5:E$1000,Info_Ges98!$A$5:$A$1000,$C325,Info_Ges98!$G$5:$G$1000,"Engorde corral"))</f>
        <v>0</v>
      </c>
      <c r="F325" s="173">
        <f>IF(SUMIFS(Info_Ges98!F$5:F$1000,Info_Ges98!$A$5:$A$1000,$C325,Info_Ges98!$G$5:$G$1000,"Engorde corral")=0,0,SUMIFS(Info_Ges98!F$5:F$1000,Info_Ges98!$A$5:$A$1000,$C325,Info_Ges98!$G$5:$G$1000,"Engorde corral"))</f>
        <v>0</v>
      </c>
      <c r="G325" s="95">
        <f t="shared" si="23"/>
        <v>0</v>
      </c>
      <c r="H325" s="173">
        <f>IF(SUMIFS(Info_Ges98!N$5:N$1000,Info_Ges98!$A$5:$A$1000,$C325,Info_Ges98!$P$5:$P$1000,"Engorde corral")=0,0,SUMIFS(Info_Ges98!N$5:N$1000,Info_Ges98!$A$5:$A$1000,$C325,Info_Ges98!$P$5:$P$1000,"Engorde corral"))</f>
        <v>0</v>
      </c>
      <c r="I325" s="173">
        <f>IF(SUMIFS(Info_Ges98!O$5:O$1000,Info_Ges98!$A$5:$A$1000,$C325,Info_Ges98!$P$5:$P$1000,"Engorde corral")=0,0,SUMIFS(Info_Ges98!O$5:O$1000,Info_Ges98!$A$5:$A$1000,$C325,Info_Ges98!$P$5:$P$1000,"Engorde corral"))</f>
        <v>0</v>
      </c>
      <c r="J325" s="95">
        <f t="shared" si="22"/>
        <v>0</v>
      </c>
      <c r="K325" s="88">
        <f t="shared" si="24"/>
        <v>0</v>
      </c>
      <c r="L325" s="88">
        <f t="shared" ref="L325:L334" si="26">+L324+F325-I325+O324</f>
        <v>0</v>
      </c>
      <c r="M325" s="248"/>
      <c r="N325" s="249"/>
      <c r="O325" s="88">
        <f t="shared" si="25"/>
        <v>0</v>
      </c>
      <c r="P325" s="86"/>
    </row>
    <row r="326" spans="1:16" x14ac:dyDescent="0.3">
      <c r="A326">
        <v>326</v>
      </c>
      <c r="B326" s="94"/>
      <c r="C326" s="148">
        <v>9</v>
      </c>
      <c r="D326" s="136">
        <v>44105</v>
      </c>
      <c r="E326" s="173">
        <f>IF(SUMIFS(Info_Ges98!E$5:E$1000,Info_Ges98!$A$5:$A$1000,$C326,Info_Ges98!$G$5:$G$1000,"Engorde corral")=0,0,SUMIFS(Info_Ges98!E$5:E$1000,Info_Ges98!$A$5:$A$1000,$C326,Info_Ges98!$G$5:$G$1000,"Engorde corral"))</f>
        <v>0</v>
      </c>
      <c r="F326" s="173">
        <f>IF(SUMIFS(Info_Ges98!F$5:F$1000,Info_Ges98!$A$5:$A$1000,$C326,Info_Ges98!$G$5:$G$1000,"Engorde corral")=0,0,SUMIFS(Info_Ges98!F$5:F$1000,Info_Ges98!$A$5:$A$1000,$C326,Info_Ges98!$G$5:$G$1000,"Engorde corral"))</f>
        <v>0</v>
      </c>
      <c r="G326" s="95">
        <f t="shared" si="23"/>
        <v>0</v>
      </c>
      <c r="H326" s="173">
        <f>IF(SUMIFS(Info_Ges98!N$5:N$1000,Info_Ges98!$A$5:$A$1000,$C326,Info_Ges98!$P$5:$P$1000,"Engorde corral")=0,0,SUMIFS(Info_Ges98!N$5:N$1000,Info_Ges98!$A$5:$A$1000,$C326,Info_Ges98!$P$5:$P$1000,"Engorde corral"))</f>
        <v>0</v>
      </c>
      <c r="I326" s="173">
        <f>IF(SUMIFS(Info_Ges98!O$5:O$1000,Info_Ges98!$A$5:$A$1000,$C326,Info_Ges98!$P$5:$P$1000,"Engorde corral")=0,0,SUMIFS(Info_Ges98!O$5:O$1000,Info_Ges98!$A$5:$A$1000,$C326,Info_Ges98!$P$5:$P$1000,"Engorde corral"))</f>
        <v>0</v>
      </c>
      <c r="J326" s="95">
        <f t="shared" si="22"/>
        <v>0</v>
      </c>
      <c r="K326" s="88">
        <f t="shared" si="24"/>
        <v>0</v>
      </c>
      <c r="L326" s="88">
        <f t="shared" si="26"/>
        <v>0</v>
      </c>
      <c r="M326" s="248"/>
      <c r="N326" s="249"/>
      <c r="O326" s="88">
        <f t="shared" si="25"/>
        <v>0</v>
      </c>
      <c r="P326" s="86"/>
    </row>
    <row r="327" spans="1:16" x14ac:dyDescent="0.3">
      <c r="A327">
        <v>327</v>
      </c>
      <c r="B327" s="94"/>
      <c r="C327" s="148">
        <v>10</v>
      </c>
      <c r="D327" s="136">
        <v>44136</v>
      </c>
      <c r="E327" s="173">
        <f>IF(SUMIFS(Info_Ges98!E$5:E$1000,Info_Ges98!$A$5:$A$1000,$C327,Info_Ges98!$G$5:$G$1000,"Engorde corral")=0,0,SUMIFS(Info_Ges98!E$5:E$1000,Info_Ges98!$A$5:$A$1000,$C327,Info_Ges98!$G$5:$G$1000,"Engorde corral"))</f>
        <v>0</v>
      </c>
      <c r="F327" s="173">
        <f>IF(SUMIFS(Info_Ges98!F$5:F$1000,Info_Ges98!$A$5:$A$1000,$C327,Info_Ges98!$G$5:$G$1000,"Engorde corral")=0,0,SUMIFS(Info_Ges98!F$5:F$1000,Info_Ges98!$A$5:$A$1000,$C327,Info_Ges98!$G$5:$G$1000,"Engorde corral"))</f>
        <v>0</v>
      </c>
      <c r="G327" s="95">
        <f t="shared" si="23"/>
        <v>0</v>
      </c>
      <c r="H327" s="173">
        <f>IF(SUMIFS(Info_Ges98!N$5:N$1000,Info_Ges98!$A$5:$A$1000,$C327,Info_Ges98!$P$5:$P$1000,"Engorde corral")=0,0,SUMIFS(Info_Ges98!N$5:N$1000,Info_Ges98!$A$5:$A$1000,$C327,Info_Ges98!$P$5:$P$1000,"Engorde corral"))</f>
        <v>0</v>
      </c>
      <c r="I327" s="173">
        <f>IF(SUMIFS(Info_Ges98!O$5:O$1000,Info_Ges98!$A$5:$A$1000,$C327,Info_Ges98!$P$5:$P$1000,"Engorde corral")=0,0,SUMIFS(Info_Ges98!O$5:O$1000,Info_Ges98!$A$5:$A$1000,$C327,Info_Ges98!$P$5:$P$1000,"Engorde corral"))</f>
        <v>0</v>
      </c>
      <c r="J327" s="95">
        <f t="shared" si="22"/>
        <v>0</v>
      </c>
      <c r="K327" s="88">
        <f t="shared" si="24"/>
        <v>0</v>
      </c>
      <c r="L327" s="88">
        <f t="shared" si="26"/>
        <v>0</v>
      </c>
      <c r="M327" s="248"/>
      <c r="N327" s="249"/>
      <c r="O327" s="88">
        <f t="shared" si="25"/>
        <v>0</v>
      </c>
      <c r="P327" s="86"/>
    </row>
    <row r="328" spans="1:16" x14ac:dyDescent="0.3">
      <c r="A328">
        <v>328</v>
      </c>
      <c r="B328" s="94"/>
      <c r="C328" s="148">
        <v>11</v>
      </c>
      <c r="D328" s="136">
        <v>44166</v>
      </c>
      <c r="E328" s="173">
        <f>IF(SUMIFS(Info_Ges98!E$5:E$1000,Info_Ges98!$A$5:$A$1000,$C328,Info_Ges98!$G$5:$G$1000,"Engorde corral")=0,0,SUMIFS(Info_Ges98!E$5:E$1000,Info_Ges98!$A$5:$A$1000,$C328,Info_Ges98!$G$5:$G$1000,"Engorde corral"))</f>
        <v>0</v>
      </c>
      <c r="F328" s="173">
        <f>IF(SUMIFS(Info_Ges98!F$5:F$1000,Info_Ges98!$A$5:$A$1000,$C328,Info_Ges98!$G$5:$G$1000,"Engorde corral")=0,0,SUMIFS(Info_Ges98!F$5:F$1000,Info_Ges98!$A$5:$A$1000,$C328,Info_Ges98!$G$5:$G$1000,"Engorde corral"))</f>
        <v>0</v>
      </c>
      <c r="G328" s="95">
        <f t="shared" si="23"/>
        <v>0</v>
      </c>
      <c r="H328" s="173">
        <f>IF(SUMIFS(Info_Ges98!N$5:N$1000,Info_Ges98!$A$5:$A$1000,$C328,Info_Ges98!$P$5:$P$1000,"Engorde corral")=0,0,SUMIFS(Info_Ges98!N$5:N$1000,Info_Ges98!$A$5:$A$1000,$C328,Info_Ges98!$P$5:$P$1000,"Engorde corral"))</f>
        <v>0</v>
      </c>
      <c r="I328" s="173">
        <f>IF(SUMIFS(Info_Ges98!O$5:O$1000,Info_Ges98!$A$5:$A$1000,$C328,Info_Ges98!$P$5:$P$1000,"Engorde corral")=0,0,SUMIFS(Info_Ges98!O$5:O$1000,Info_Ges98!$A$5:$A$1000,$C328,Info_Ges98!$P$5:$P$1000,"Engorde corral"))</f>
        <v>0</v>
      </c>
      <c r="J328" s="95">
        <f t="shared" si="22"/>
        <v>0</v>
      </c>
      <c r="K328" s="88">
        <f t="shared" si="24"/>
        <v>0</v>
      </c>
      <c r="L328" s="88">
        <f t="shared" si="26"/>
        <v>0</v>
      </c>
      <c r="M328" s="248"/>
      <c r="N328" s="249"/>
      <c r="O328" s="88">
        <f>+IFERROR(K328*30.5*$O$343,0)</f>
        <v>0</v>
      </c>
      <c r="P328" s="86"/>
    </row>
    <row r="329" spans="1:16" x14ac:dyDescent="0.3">
      <c r="A329">
        <v>329</v>
      </c>
      <c r="B329" s="94"/>
      <c r="C329" s="148">
        <v>12</v>
      </c>
      <c r="D329" s="136">
        <v>44197</v>
      </c>
      <c r="E329" s="173">
        <f>IF(SUMIFS(Info_Ges98!E$5:E$1000,Info_Ges98!$A$5:$A$1000,$C329,Info_Ges98!$G$5:$G$1000,"Engorde corral")=0,0,SUMIFS(Info_Ges98!E$5:E$1000,Info_Ges98!$A$5:$A$1000,$C329,Info_Ges98!$G$5:$G$1000,"Engorde corral"))</f>
        <v>0</v>
      </c>
      <c r="F329" s="173">
        <f>IF(SUMIFS(Info_Ges98!F$5:F$1000,Info_Ges98!$A$5:$A$1000,$C329,Info_Ges98!$G$5:$G$1000,"Engorde corral")=0,0,SUMIFS(Info_Ges98!F$5:F$1000,Info_Ges98!$A$5:$A$1000,$C329,Info_Ges98!$G$5:$G$1000,"Engorde corral"))</f>
        <v>0</v>
      </c>
      <c r="G329" s="95">
        <f t="shared" si="23"/>
        <v>0</v>
      </c>
      <c r="H329" s="173">
        <f>IF(SUMIFS(Info_Ges98!N$5:N$1000,Info_Ges98!$A$5:$A$1000,$C329,Info_Ges98!$P$5:$P$1000,"Engorde corral")=0,0,SUMIFS(Info_Ges98!N$5:N$1000,Info_Ges98!$A$5:$A$1000,$C329,Info_Ges98!$P$5:$P$1000,"Engorde corral"))</f>
        <v>0</v>
      </c>
      <c r="I329" s="173">
        <f>IF(SUMIFS(Info_Ges98!O$5:O$1000,Info_Ges98!$A$5:$A$1000,$C329,Info_Ges98!$P$5:$P$1000,"Engorde corral")=0,0,SUMIFS(Info_Ges98!O$5:O$1000,Info_Ges98!$A$5:$A$1000,$C329,Info_Ges98!$P$5:$P$1000,"Engorde corral"))</f>
        <v>0</v>
      </c>
      <c r="J329" s="95">
        <f t="shared" si="22"/>
        <v>0</v>
      </c>
      <c r="K329" s="88">
        <f t="shared" si="24"/>
        <v>0</v>
      </c>
      <c r="L329" s="88">
        <f t="shared" si="26"/>
        <v>0</v>
      </c>
      <c r="M329" s="248"/>
      <c r="N329" s="249"/>
      <c r="O329" s="88">
        <f t="shared" si="25"/>
        <v>0</v>
      </c>
      <c r="P329" s="86"/>
    </row>
    <row r="330" spans="1:16" x14ac:dyDescent="0.3">
      <c r="A330">
        <v>330</v>
      </c>
      <c r="B330" s="94"/>
      <c r="C330" s="148">
        <v>1</v>
      </c>
      <c r="D330" s="136">
        <v>44228</v>
      </c>
      <c r="E330" s="173">
        <f>IF(SUMIFS(Info_Ges98!E$5:E$1000,Info_Ges98!$A$5:$A$1000,$C330,Info_Ges98!$G$5:$G$1000,"Engorde corral")=0,0,SUMIFS(Info_Ges98!E$5:E$1000,Info_Ges98!$A$5:$A$1000,$C330,Info_Ges98!$G$5:$G$1000,"Engorde corral"))</f>
        <v>0</v>
      </c>
      <c r="F330" s="173">
        <f>IF(SUMIFS(Info_Ges98!F$5:F$1000,Info_Ges98!$A$5:$A$1000,$C330,Info_Ges98!$G$5:$G$1000,"Engorde corral")=0,0,SUMIFS(Info_Ges98!F$5:F$1000,Info_Ges98!$A$5:$A$1000,$C330,Info_Ges98!$G$5:$G$1000,"Engorde corral"))</f>
        <v>0</v>
      </c>
      <c r="G330" s="95">
        <f t="shared" si="23"/>
        <v>0</v>
      </c>
      <c r="H330" s="173">
        <f>IF(SUMIFS(Info_Ges98!N$5:N$1000,Info_Ges98!$A$5:$A$1000,$C330,Info_Ges98!$P$5:$P$1000,"Engorde corral")=0,0,SUMIFS(Info_Ges98!N$5:N$1000,Info_Ges98!$A$5:$A$1000,$C330,Info_Ges98!$P$5:$P$1000,"Engorde corral"))</f>
        <v>0</v>
      </c>
      <c r="I330" s="173">
        <f>IF(SUMIFS(Info_Ges98!O$5:O$1000,Info_Ges98!$A$5:$A$1000,$C330,Info_Ges98!$P$5:$P$1000,"Engorde corral")=0,0,SUMIFS(Info_Ges98!O$5:O$1000,Info_Ges98!$A$5:$A$1000,$C330,Info_Ges98!$P$5:$P$1000,"Engorde corral"))</f>
        <v>0</v>
      </c>
      <c r="J330" s="95">
        <f t="shared" si="22"/>
        <v>0</v>
      </c>
      <c r="K330" s="88">
        <f t="shared" si="24"/>
        <v>0</v>
      </c>
      <c r="L330" s="88">
        <f t="shared" si="26"/>
        <v>0</v>
      </c>
      <c r="M330" s="248"/>
      <c r="N330" s="249"/>
      <c r="O330" s="88">
        <f t="shared" si="25"/>
        <v>0</v>
      </c>
      <c r="P330" s="86"/>
    </row>
    <row r="331" spans="1:16" x14ac:dyDescent="0.3">
      <c r="A331">
        <v>331</v>
      </c>
      <c r="B331" s="94"/>
      <c r="C331" s="148">
        <v>2</v>
      </c>
      <c r="D331" s="136">
        <v>44256</v>
      </c>
      <c r="E331" s="173">
        <f>IF(SUMIFS(Info_Ges98!E$5:E$1000,Info_Ges98!$A$5:$A$1000,$C331,Info_Ges98!$G$5:$G$1000,"Engorde corral")=0,0,SUMIFS(Info_Ges98!E$5:E$1000,Info_Ges98!$A$5:$A$1000,$C331,Info_Ges98!$G$5:$G$1000,"Engorde corral"))</f>
        <v>0</v>
      </c>
      <c r="F331" s="173">
        <f>IF(SUMIFS(Info_Ges98!F$5:F$1000,Info_Ges98!$A$5:$A$1000,$C331,Info_Ges98!$G$5:$G$1000,"Engorde corral")=0,0,SUMIFS(Info_Ges98!F$5:F$1000,Info_Ges98!$A$5:$A$1000,$C331,Info_Ges98!$G$5:$G$1000,"Engorde corral"))</f>
        <v>0</v>
      </c>
      <c r="G331" s="95">
        <f t="shared" si="23"/>
        <v>0</v>
      </c>
      <c r="H331" s="173">
        <f>IF(SUMIFS(Info_Ges98!N$5:N$1000,Info_Ges98!$A$5:$A$1000,$C331,Info_Ges98!$P$5:$P$1000,"Engorde corral")=0,0,SUMIFS(Info_Ges98!N$5:N$1000,Info_Ges98!$A$5:$A$1000,$C331,Info_Ges98!$P$5:$P$1000,"Engorde corral"))</f>
        <v>0</v>
      </c>
      <c r="I331" s="173">
        <f>IF(SUMIFS(Info_Ges98!O$5:O$1000,Info_Ges98!$A$5:$A$1000,$C331,Info_Ges98!$P$5:$P$1000,"Engorde corral")=0,0,SUMIFS(Info_Ges98!O$5:O$1000,Info_Ges98!$A$5:$A$1000,$C331,Info_Ges98!$P$5:$P$1000,"Engorde corral"))</f>
        <v>0</v>
      </c>
      <c r="J331" s="95">
        <f t="shared" si="22"/>
        <v>0</v>
      </c>
      <c r="K331" s="88">
        <f t="shared" si="24"/>
        <v>0</v>
      </c>
      <c r="L331" s="88">
        <f t="shared" si="26"/>
        <v>0</v>
      </c>
      <c r="M331" s="248"/>
      <c r="N331" s="249"/>
      <c r="O331" s="88">
        <f t="shared" si="25"/>
        <v>0</v>
      </c>
      <c r="P331" s="86"/>
    </row>
    <row r="332" spans="1:16" x14ac:dyDescent="0.3">
      <c r="A332">
        <v>332</v>
      </c>
      <c r="B332" s="94"/>
      <c r="C332" s="148">
        <v>3</v>
      </c>
      <c r="D332" s="136">
        <v>44287</v>
      </c>
      <c r="E332" s="173">
        <f>IF(SUMIFS(Info_Ges98!E$5:E$1000,Info_Ges98!$A$5:$A$1000,$C332,Info_Ges98!$G$5:$G$1000,"Engorde corral")=0,0,SUMIFS(Info_Ges98!E$5:E$1000,Info_Ges98!$A$5:$A$1000,$C332,Info_Ges98!$G$5:$G$1000,"Engorde corral"))</f>
        <v>0</v>
      </c>
      <c r="F332" s="173">
        <f>IF(SUMIFS(Info_Ges98!F$5:F$1000,Info_Ges98!$A$5:$A$1000,$C332,Info_Ges98!$G$5:$G$1000,"Engorde corral")=0,0,SUMIFS(Info_Ges98!F$5:F$1000,Info_Ges98!$A$5:$A$1000,$C332,Info_Ges98!$G$5:$G$1000,"Engorde corral"))</f>
        <v>0</v>
      </c>
      <c r="G332" s="95">
        <f t="shared" si="23"/>
        <v>0</v>
      </c>
      <c r="H332" s="173">
        <f>IF(SUMIFS(Info_Ges98!N$5:N$1000,Info_Ges98!$A$5:$A$1000,$C332,Info_Ges98!$P$5:$P$1000,"Engorde corral")=0,0,SUMIFS(Info_Ges98!N$5:N$1000,Info_Ges98!$A$5:$A$1000,$C332,Info_Ges98!$P$5:$P$1000,"Engorde corral"))</f>
        <v>0</v>
      </c>
      <c r="I332" s="173">
        <f>IF(SUMIFS(Info_Ges98!O$5:O$1000,Info_Ges98!$A$5:$A$1000,$C332,Info_Ges98!$P$5:$P$1000,"Engorde corral")=0,0,SUMIFS(Info_Ges98!O$5:O$1000,Info_Ges98!$A$5:$A$1000,$C332,Info_Ges98!$P$5:$P$1000,"Engorde corral"))</f>
        <v>0</v>
      </c>
      <c r="J332" s="95">
        <f t="shared" si="22"/>
        <v>0</v>
      </c>
      <c r="K332" s="88">
        <f t="shared" si="24"/>
        <v>0</v>
      </c>
      <c r="L332" s="88">
        <f t="shared" si="26"/>
        <v>0</v>
      </c>
      <c r="M332" s="248"/>
      <c r="N332" s="249"/>
      <c r="O332" s="88">
        <f t="shared" si="25"/>
        <v>0</v>
      </c>
      <c r="P332" s="86"/>
    </row>
    <row r="333" spans="1:16" x14ac:dyDescent="0.3">
      <c r="A333">
        <v>333</v>
      </c>
      <c r="B333" s="42"/>
      <c r="C333" s="148">
        <v>4</v>
      </c>
      <c r="D333" s="136">
        <v>43952</v>
      </c>
      <c r="E333" s="173">
        <f>IF(SUMIFS(Info_Ges98!E$5:E$1000,Info_Ges98!$A$5:$A$1000,$C333,Info_Ges98!$G$5:$G$1000,"Engorde corral")=0,0,SUMIFS(Info_Ges98!E$5:E$1000,Info_Ges98!$A$5:$A$1000,$C333,Info_Ges98!$G$5:$G$1000,"Engorde corral"))</f>
        <v>0</v>
      </c>
      <c r="F333" s="173">
        <f>IF(SUMIFS(Info_Ges98!F$5:F$1000,Info_Ges98!$A$5:$A$1000,$C333,Info_Ges98!$G$5:$G$1000,"Engorde corral")=0,0,SUMIFS(Info_Ges98!F$5:F$1000,Info_Ges98!$A$5:$A$1000,$C333,Info_Ges98!$G$5:$G$1000,"Engorde corral"))</f>
        <v>0</v>
      </c>
      <c r="G333" s="95">
        <f t="shared" si="23"/>
        <v>0</v>
      </c>
      <c r="H333" s="173">
        <f>IF(SUMIFS(Info_Ges98!N$5:N$1000,Info_Ges98!$A$5:$A$1000,$C333,Info_Ges98!$P$5:$P$1000,"Engorde corral")=0,0,SUMIFS(Info_Ges98!N$5:N$1000,Info_Ges98!$A$5:$A$1000,$C333,Info_Ges98!$P$5:$P$1000,"Engorde corral"))</f>
        <v>0</v>
      </c>
      <c r="I333" s="173">
        <f>IF(SUMIFS(Info_Ges98!O$5:O$1000,Info_Ges98!$A$5:$A$1000,$C333,Info_Ges98!$P$5:$P$1000,"Engorde corral")=0,0,SUMIFS(Info_Ges98!O$5:O$1000,Info_Ges98!$A$5:$A$1000,$C333,Info_Ges98!$P$5:$P$1000,"Engorde corral"))</f>
        <v>0</v>
      </c>
      <c r="J333" s="95">
        <f t="shared" si="22"/>
        <v>0</v>
      </c>
      <c r="K333" s="88">
        <f t="shared" si="24"/>
        <v>0</v>
      </c>
      <c r="L333" s="88">
        <f t="shared" si="26"/>
        <v>0</v>
      </c>
      <c r="M333" s="248"/>
      <c r="N333" s="249"/>
      <c r="O333" s="88">
        <f t="shared" si="25"/>
        <v>0</v>
      </c>
      <c r="P333" s="86"/>
    </row>
    <row r="334" spans="1:16" x14ac:dyDescent="0.3">
      <c r="A334">
        <v>334</v>
      </c>
      <c r="B334" s="42"/>
      <c r="C334" s="148">
        <v>5</v>
      </c>
      <c r="D334" s="136">
        <v>44348</v>
      </c>
      <c r="E334" s="173">
        <f>IF(SUMIFS(Info_Ges98!E$5:E$1000,Info_Ges98!$A$5:$A$1000,$C334,Info_Ges98!$G$5:$G$1000,"Engorde corral")=0,0,SUMIFS(Info_Ges98!E$5:E$1000,Info_Ges98!$A$5:$A$1000,$C334,Info_Ges98!$G$5:$G$1000,"Engorde corral"))</f>
        <v>0</v>
      </c>
      <c r="F334" s="173">
        <f>IF(SUMIFS(Info_Ges98!F$5:F$1000,Info_Ges98!$A$5:$A$1000,$C334,Info_Ges98!$G$5:$G$1000,"Engorde corral")=0,0,SUMIFS(Info_Ges98!F$5:F$1000,Info_Ges98!$A$5:$A$1000,$C334,Info_Ges98!$G$5:$G$1000,"Engorde corral"))</f>
        <v>0</v>
      </c>
      <c r="G334" s="95">
        <f t="shared" si="23"/>
        <v>0</v>
      </c>
      <c r="H334" s="173">
        <f>IF(SUMIFS(Info_Ges98!N$5:N$1000,Info_Ges98!$A$5:$A$1000,$C334,Info_Ges98!$P$5:$P$1000,"Engorde corral")=0,0,SUMIFS(Info_Ges98!N$5:N$1000,Info_Ges98!$A$5:$A$1000,$C334,Info_Ges98!$P$5:$P$1000,"Engorde corral"))</f>
        <v>0</v>
      </c>
      <c r="I334" s="173">
        <f>IF(SUMIFS(Info_Ges98!O$5:O$1000,Info_Ges98!$A$5:$A$1000,$C334,Info_Ges98!$P$5:$P$1000,"Engorde corral")=0,0,SUMIFS(Info_Ges98!O$5:O$1000,Info_Ges98!$A$5:$A$1000,$C334,Info_Ges98!$P$5:$P$1000,"Engorde corral"))</f>
        <v>0</v>
      </c>
      <c r="J334" s="95">
        <f t="shared" si="22"/>
        <v>0</v>
      </c>
      <c r="K334" s="88">
        <f t="shared" si="24"/>
        <v>0</v>
      </c>
      <c r="L334" s="88">
        <f t="shared" si="26"/>
        <v>0</v>
      </c>
      <c r="M334" s="248"/>
      <c r="N334" s="249"/>
      <c r="O334" s="88">
        <f t="shared" si="25"/>
        <v>0</v>
      </c>
      <c r="P334" s="86"/>
    </row>
    <row r="335" spans="1:16" x14ac:dyDescent="0.3">
      <c r="A335">
        <v>335</v>
      </c>
      <c r="B335" s="42"/>
      <c r="C335" s="148">
        <v>6</v>
      </c>
      <c r="D335" s="98" t="s">
        <v>356</v>
      </c>
      <c r="E335" s="93">
        <f>SUM(E323:E334)</f>
        <v>0</v>
      </c>
      <c r="F335" s="93">
        <f>SUM(F323:F334)</f>
        <v>0</v>
      </c>
      <c r="G335" s="99" t="str">
        <f>+IFERROR(AVERAGEIF(G323:G334,"&gt;0",G323:G334),"0")</f>
        <v>0</v>
      </c>
      <c r="H335" s="93">
        <f>SUM(H323:H334)</f>
        <v>0</v>
      </c>
      <c r="I335" s="93">
        <f>SUM(I323:I334)</f>
        <v>0</v>
      </c>
      <c r="J335" s="99" t="str">
        <f>IFERROR(AVERAGEIF(J323:J334,"&gt;0",J323:J334),"0")</f>
        <v>0</v>
      </c>
      <c r="K335" s="99">
        <f>AVERAGE(K323:K334)</f>
        <v>0</v>
      </c>
      <c r="L335" s="99">
        <f>AVERAGE(L323:L334)</f>
        <v>0</v>
      </c>
      <c r="M335" s="193" t="str">
        <f>+IFERROR(AVERAGE(N323:N334),"0")</f>
        <v>0</v>
      </c>
      <c r="N335" s="194"/>
      <c r="O335" s="99">
        <f>IFERROR(SUM(O323:O334),"0")</f>
        <v>0</v>
      </c>
      <c r="P335" s="86"/>
    </row>
    <row r="336" spans="1:16" ht="28.8" x14ac:dyDescent="0.3">
      <c r="A336">
        <v>336</v>
      </c>
      <c r="B336" s="42"/>
      <c r="C336" s="42"/>
      <c r="D336" s="42"/>
      <c r="E336" s="188" t="s">
        <v>358</v>
      </c>
      <c r="F336" s="188" t="s">
        <v>359</v>
      </c>
      <c r="G336" s="188" t="s">
        <v>386</v>
      </c>
      <c r="H336" s="188" t="s">
        <v>369</v>
      </c>
      <c r="I336" s="188" t="s">
        <v>370</v>
      </c>
      <c r="J336" s="103" t="s">
        <v>387</v>
      </c>
      <c r="K336" s="103" t="s">
        <v>362</v>
      </c>
      <c r="L336" s="103" t="s">
        <v>361</v>
      </c>
      <c r="M336" s="103"/>
      <c r="N336" s="188" t="s">
        <v>371</v>
      </c>
      <c r="O336" s="103" t="s">
        <v>363</v>
      </c>
      <c r="P336" s="86"/>
    </row>
    <row r="337" spans="1:16" x14ac:dyDescent="0.3">
      <c r="A337">
        <v>337</v>
      </c>
      <c r="B337" s="42"/>
      <c r="C337" s="42"/>
      <c r="D337" s="42"/>
      <c r="E337" s="189"/>
      <c r="F337" s="189"/>
      <c r="G337" s="189"/>
      <c r="H337" s="189"/>
      <c r="I337" s="189"/>
      <c r="J337" s="119"/>
      <c r="K337" s="105"/>
      <c r="L337" s="105"/>
      <c r="M337" s="105"/>
      <c r="N337" s="189"/>
      <c r="O337" s="138" t="str">
        <f>IFERROR((O339/(O343*30.5))/(O344),"")</f>
        <v/>
      </c>
      <c r="P337" s="86"/>
    </row>
    <row r="338" spans="1:16" ht="14.25" customHeight="1" x14ac:dyDescent="0.3">
      <c r="A338">
        <v>338</v>
      </c>
      <c r="B338" s="42"/>
      <c r="C338" s="42"/>
      <c r="D338" s="102"/>
      <c r="E338" s="103"/>
      <c r="F338" s="103"/>
      <c r="G338" s="103"/>
      <c r="H338" s="114"/>
      <c r="I338" s="114"/>
      <c r="J338" s="114"/>
      <c r="K338" s="114"/>
      <c r="L338" s="114"/>
      <c r="M338" s="114"/>
      <c r="N338" s="114" t="s">
        <v>143</v>
      </c>
      <c r="O338" s="89">
        <f>I335-F335-F318+F319-F317</f>
        <v>0</v>
      </c>
      <c r="P338" s="116" t="s">
        <v>353</v>
      </c>
    </row>
    <row r="339" spans="1:16" ht="14.25" customHeight="1" x14ac:dyDescent="0.3">
      <c r="A339">
        <v>339</v>
      </c>
      <c r="B339" s="42"/>
      <c r="C339" s="42"/>
      <c r="D339" s="102"/>
      <c r="E339" s="103"/>
      <c r="F339" s="103"/>
      <c r="G339" s="103"/>
      <c r="H339" s="114"/>
      <c r="I339" s="114"/>
      <c r="J339" s="114"/>
      <c r="K339" s="114"/>
      <c r="L339" s="105"/>
      <c r="M339" s="105"/>
      <c r="N339" s="114" t="s">
        <v>447</v>
      </c>
      <c r="O339" s="89" t="str">
        <f>+IFERROR((O338/K335)/O344,"")</f>
        <v/>
      </c>
      <c r="P339" s="116" t="s">
        <v>449</v>
      </c>
    </row>
    <row r="340" spans="1:16" ht="14.25" customHeight="1" x14ac:dyDescent="0.3">
      <c r="A340">
        <v>340</v>
      </c>
      <c r="B340" s="42"/>
      <c r="C340" s="42"/>
      <c r="D340" s="182" t="s">
        <v>3258</v>
      </c>
      <c r="E340" s="182"/>
      <c r="F340" s="182"/>
      <c r="G340" s="182"/>
      <c r="H340" s="182"/>
      <c r="I340" s="182"/>
      <c r="J340" s="182"/>
      <c r="K340" s="42"/>
      <c r="L340" s="105"/>
      <c r="M340" s="105"/>
      <c r="N340" s="114" t="s">
        <v>261</v>
      </c>
      <c r="O340" s="91">
        <f>+K335</f>
        <v>0</v>
      </c>
      <c r="P340" s="116" t="s">
        <v>448</v>
      </c>
    </row>
    <row r="341" spans="1:16" ht="14.25" customHeight="1" x14ac:dyDescent="0.3">
      <c r="A341">
        <v>341</v>
      </c>
      <c r="B341" s="42"/>
      <c r="C341" s="42"/>
      <c r="D341" s="42"/>
      <c r="E341" s="183" t="s">
        <v>365</v>
      </c>
      <c r="F341" s="183" t="s">
        <v>470</v>
      </c>
      <c r="G341" s="183" t="s">
        <v>120</v>
      </c>
      <c r="H341" s="183" t="s">
        <v>121</v>
      </c>
      <c r="I341" s="183" t="s">
        <v>122</v>
      </c>
      <c r="J341" s="183" t="s">
        <v>123</v>
      </c>
      <c r="K341" s="42"/>
      <c r="L341" s="114"/>
      <c r="M341" s="114"/>
      <c r="N341" s="84" t="s">
        <v>578</v>
      </c>
      <c r="O341" s="89">
        <f>+IFERROR(L335,"")</f>
        <v>0</v>
      </c>
      <c r="P341" s="116" t="s">
        <v>353</v>
      </c>
    </row>
    <row r="342" spans="1:16" ht="14.25" customHeight="1" x14ac:dyDescent="0.3">
      <c r="A342">
        <v>342</v>
      </c>
      <c r="B342" s="42"/>
      <c r="C342" s="42"/>
      <c r="D342" s="42"/>
      <c r="E342" s="184"/>
      <c r="F342" s="184"/>
      <c r="G342" s="184"/>
      <c r="H342" s="184"/>
      <c r="I342" s="184"/>
      <c r="J342" s="184"/>
      <c r="K342" s="42"/>
      <c r="L342" s="114"/>
      <c r="M342" s="114"/>
      <c r="N342" s="114" t="s">
        <v>445</v>
      </c>
      <c r="O342" s="92" t="str">
        <f>+IFERROR(O338/O341,"")</f>
        <v/>
      </c>
      <c r="P342" s="116" t="s">
        <v>29</v>
      </c>
    </row>
    <row r="343" spans="1:16" ht="14.25" customHeight="1" x14ac:dyDescent="0.3">
      <c r="A343">
        <v>343</v>
      </c>
      <c r="B343" s="42"/>
      <c r="C343" s="42"/>
      <c r="D343" s="42" t="s">
        <v>367</v>
      </c>
      <c r="E343" s="21"/>
      <c r="F343" s="21"/>
      <c r="G343" s="21"/>
      <c r="H343" s="21"/>
      <c r="I343" s="21"/>
      <c r="J343" s="21"/>
      <c r="K343" s="111">
        <f>+SUM(E343,F343,G343,H343,I343,J343)</f>
        <v>0</v>
      </c>
      <c r="L343" s="114"/>
      <c r="M343" s="114"/>
      <c r="N343" s="114" t="s">
        <v>446</v>
      </c>
      <c r="O343" s="89" t="str">
        <f>+IFERROR(O339/(J318),"")</f>
        <v/>
      </c>
      <c r="P343" s="116" t="s">
        <v>3262</v>
      </c>
    </row>
    <row r="344" spans="1:16" ht="14.25" customHeight="1" x14ac:dyDescent="0.3">
      <c r="A344">
        <v>344</v>
      </c>
      <c r="B344" s="42"/>
      <c r="C344" s="42"/>
      <c r="D344" s="42"/>
      <c r="E344" s="42" t="s">
        <v>29</v>
      </c>
      <c r="F344" s="42" t="s">
        <v>29</v>
      </c>
      <c r="G344" s="42" t="s">
        <v>29</v>
      </c>
      <c r="H344" s="42" t="s">
        <v>29</v>
      </c>
      <c r="I344" s="42" t="s">
        <v>29</v>
      </c>
      <c r="J344" s="42" t="s">
        <v>29</v>
      </c>
      <c r="K344" s="42"/>
      <c r="L344" s="114"/>
      <c r="M344" s="114"/>
      <c r="N344" s="114" t="s">
        <v>3260</v>
      </c>
      <c r="O344" s="145" t="str">
        <f>IFERROR(H335/K335,"")</f>
        <v/>
      </c>
      <c r="P344" s="118"/>
    </row>
    <row r="345" spans="1:16" ht="14.25" customHeight="1" x14ac:dyDescent="0.3">
      <c r="A345">
        <v>345</v>
      </c>
      <c r="B345" s="42"/>
      <c r="C345" s="42"/>
      <c r="D345" s="185" t="s">
        <v>3259</v>
      </c>
      <c r="E345" s="185"/>
      <c r="F345" s="16"/>
      <c r="G345" s="47" t="s">
        <v>21</v>
      </c>
      <c r="H345" s="42"/>
      <c r="I345" s="42"/>
      <c r="J345" s="42"/>
      <c r="K345" s="42"/>
      <c r="L345" s="114"/>
      <c r="M345" s="114"/>
      <c r="N345" s="84" t="s">
        <v>561</v>
      </c>
      <c r="O345" s="123" t="str">
        <f>+IFERROR(E318/O341,"")</f>
        <v/>
      </c>
      <c r="P345" s="47" t="s">
        <v>29</v>
      </c>
    </row>
    <row r="346" spans="1:16" ht="14.25" customHeight="1" x14ac:dyDescent="0.3">
      <c r="A346">
        <v>346</v>
      </c>
      <c r="B346" s="42"/>
      <c r="C346" s="42"/>
      <c r="D346" s="185"/>
      <c r="E346" s="185"/>
      <c r="F346" s="42"/>
      <c r="G346" s="42"/>
      <c r="H346" s="42"/>
      <c r="I346" s="42"/>
      <c r="J346" s="42"/>
      <c r="K346" s="42"/>
      <c r="L346" s="114"/>
      <c r="M346" s="114"/>
      <c r="N346" s="120"/>
      <c r="O346" s="120"/>
      <c r="P346" s="118"/>
    </row>
    <row r="347" spans="1:16" x14ac:dyDescent="0.3">
      <c r="A347">
        <v>347</v>
      </c>
      <c r="B347" s="121"/>
      <c r="C347" s="121"/>
      <c r="D347" s="121"/>
      <c r="E347" s="121"/>
      <c r="F347" s="121"/>
      <c r="G347" s="121"/>
      <c r="H347" s="121"/>
      <c r="I347" s="121"/>
      <c r="J347" s="121"/>
      <c r="K347" s="121"/>
      <c r="L347" s="121"/>
      <c r="M347" s="121"/>
      <c r="N347" s="121"/>
      <c r="O347" s="121"/>
      <c r="P347" s="122"/>
    </row>
  </sheetData>
  <sheetProtection algorithmName="SHA-512" hashValue="Gn7aN/Y7MDJL7T4s+5fmyU7/MUX6W71WYKqQlSDoHVcOJ61APE45RnU3CWqTbZwudNf0sJGAk37iLVn5XbHyhw==" saltValue="uNtW9Li8L1sC4nbIdnL6QA==" spinCount="100000" sheet="1" objects="1" scenarios="1"/>
  <protectedRanges>
    <protectedRange sqref="C248" name="Rango1"/>
  </protectedRanges>
  <mergeCells count="219">
    <mergeCell ref="B11:I13"/>
    <mergeCell ref="J11:P13"/>
    <mergeCell ref="J15:P16"/>
    <mergeCell ref="D17:G17"/>
    <mergeCell ref="H17:I17"/>
    <mergeCell ref="J17:P18"/>
    <mergeCell ref="D18:G18"/>
    <mergeCell ref="H18:I18"/>
    <mergeCell ref="B28:I30"/>
    <mergeCell ref="J34:K35"/>
    <mergeCell ref="L34:P35"/>
    <mergeCell ref="J36:P37"/>
    <mergeCell ref="J38:P39"/>
    <mergeCell ref="B55:I57"/>
    <mergeCell ref="D19:G19"/>
    <mergeCell ref="H19:I19"/>
    <mergeCell ref="J19:P20"/>
    <mergeCell ref="D21:I21"/>
    <mergeCell ref="J21:P21"/>
    <mergeCell ref="B22:B23"/>
    <mergeCell ref="J22:P23"/>
    <mergeCell ref="J66:P66"/>
    <mergeCell ref="B70:I72"/>
    <mergeCell ref="J73:P74"/>
    <mergeCell ref="B83:C83"/>
    <mergeCell ref="B99:I101"/>
    <mergeCell ref="D102:P102"/>
    <mergeCell ref="J58:K59"/>
    <mergeCell ref="L58:P59"/>
    <mergeCell ref="J60:P60"/>
    <mergeCell ref="H61:H62"/>
    <mergeCell ref="J64:K65"/>
    <mergeCell ref="L64:P65"/>
    <mergeCell ref="D132:D133"/>
    <mergeCell ref="E132:E133"/>
    <mergeCell ref="F132:F133"/>
    <mergeCell ref="G132:G133"/>
    <mergeCell ref="H132:H133"/>
    <mergeCell ref="I132:I133"/>
    <mergeCell ref="D103:P103"/>
    <mergeCell ref="D104:P104"/>
    <mergeCell ref="B126:C127"/>
    <mergeCell ref="D110:P110"/>
    <mergeCell ref="D125:P125"/>
    <mergeCell ref="E131:F131"/>
    <mergeCell ref="H131:I131"/>
    <mergeCell ref="J132:J133"/>
    <mergeCell ref="K132:K133"/>
    <mergeCell ref="L132:L133"/>
    <mergeCell ref="M132:N133"/>
    <mergeCell ref="O132:O133"/>
    <mergeCell ref="M134:N134"/>
    <mergeCell ref="M135:N135"/>
    <mergeCell ref="M136:N136"/>
    <mergeCell ref="M137:N137"/>
    <mergeCell ref="M144:N144"/>
    <mergeCell ref="M145:N145"/>
    <mergeCell ref="M146:N146"/>
    <mergeCell ref="D157:P157"/>
    <mergeCell ref="D158:P158"/>
    <mergeCell ref="D159:P159"/>
    <mergeCell ref="M138:N138"/>
    <mergeCell ref="M139:N139"/>
    <mergeCell ref="M140:N140"/>
    <mergeCell ref="M141:N141"/>
    <mergeCell ref="M142:N142"/>
    <mergeCell ref="M143:N143"/>
    <mergeCell ref="J187:J188"/>
    <mergeCell ref="K187:K188"/>
    <mergeCell ref="L187:L188"/>
    <mergeCell ref="M187:N188"/>
    <mergeCell ref="O187:O188"/>
    <mergeCell ref="M189:N189"/>
    <mergeCell ref="D165:P165"/>
    <mergeCell ref="D180:P180"/>
    <mergeCell ref="E186:F186"/>
    <mergeCell ref="H186:I186"/>
    <mergeCell ref="D187:D188"/>
    <mergeCell ref="E187:E188"/>
    <mergeCell ref="F187:F188"/>
    <mergeCell ref="G187:G188"/>
    <mergeCell ref="H187:H188"/>
    <mergeCell ref="I187:I188"/>
    <mergeCell ref="M190:N190"/>
    <mergeCell ref="M191:N191"/>
    <mergeCell ref="M192:N192"/>
    <mergeCell ref="M193:N193"/>
    <mergeCell ref="M194:N194"/>
    <mergeCell ref="M195:N195"/>
    <mergeCell ref="M196:N196"/>
    <mergeCell ref="M197:N197"/>
    <mergeCell ref="M198:N198"/>
    <mergeCell ref="L202:L203"/>
    <mergeCell ref="M202:M203"/>
    <mergeCell ref="N202:N205"/>
    <mergeCell ref="O202:O203"/>
    <mergeCell ref="B213:I215"/>
    <mergeCell ref="D216:P216"/>
    <mergeCell ref="M199:N199"/>
    <mergeCell ref="M200:N200"/>
    <mergeCell ref="M201:N201"/>
    <mergeCell ref="E202:E204"/>
    <mergeCell ref="F202:F204"/>
    <mergeCell ref="G202:G203"/>
    <mergeCell ref="H202:H204"/>
    <mergeCell ref="I202:I203"/>
    <mergeCell ref="J202:J203"/>
    <mergeCell ref="K202:K203"/>
    <mergeCell ref="L225:M227"/>
    <mergeCell ref="D229:P229"/>
    <mergeCell ref="K234:K235"/>
    <mergeCell ref="L244:M246"/>
    <mergeCell ref="D248:P248"/>
    <mergeCell ref="E254:F254"/>
    <mergeCell ref="H254:I254"/>
    <mergeCell ref="D217:P217"/>
    <mergeCell ref="B247:B248"/>
    <mergeCell ref="D218:P218"/>
    <mergeCell ref="B249:C250"/>
    <mergeCell ref="E224:E225"/>
    <mergeCell ref="F224:F225"/>
    <mergeCell ref="G224:G225"/>
    <mergeCell ref="H224:H225"/>
    <mergeCell ref="I224:I225"/>
    <mergeCell ref="J224:J225"/>
    <mergeCell ref="O255:O256"/>
    <mergeCell ref="M257:N257"/>
    <mergeCell ref="M258:N258"/>
    <mergeCell ref="M259:N259"/>
    <mergeCell ref="M260:N260"/>
    <mergeCell ref="D255:D256"/>
    <mergeCell ref="E255:E256"/>
    <mergeCell ref="F255:F256"/>
    <mergeCell ref="G255:G256"/>
    <mergeCell ref="H255:H256"/>
    <mergeCell ref="I255:I256"/>
    <mergeCell ref="M261:N261"/>
    <mergeCell ref="M262:N262"/>
    <mergeCell ref="M263:N263"/>
    <mergeCell ref="M264:N264"/>
    <mergeCell ref="M265:N265"/>
    <mergeCell ref="M266:N266"/>
    <mergeCell ref="J255:J256"/>
    <mergeCell ref="K255:K256"/>
    <mergeCell ref="L255:L256"/>
    <mergeCell ref="M255:N256"/>
    <mergeCell ref="M267:N267"/>
    <mergeCell ref="M268:N268"/>
    <mergeCell ref="M269:N269"/>
    <mergeCell ref="L272:N272"/>
    <mergeCell ref="E274:E275"/>
    <mergeCell ref="F274:F275"/>
    <mergeCell ref="G274:G275"/>
    <mergeCell ref="H274:H275"/>
    <mergeCell ref="I274:I275"/>
    <mergeCell ref="J274:J275"/>
    <mergeCell ref="H285:I286"/>
    <mergeCell ref="E288:E289"/>
    <mergeCell ref="F288:F289"/>
    <mergeCell ref="G288:G289"/>
    <mergeCell ref="H288:H289"/>
    <mergeCell ref="I288:I289"/>
    <mergeCell ref="L276:N276"/>
    <mergeCell ref="D278:E279"/>
    <mergeCell ref="L278:N278"/>
    <mergeCell ref="D280:P280"/>
    <mergeCell ref="D281:P281"/>
    <mergeCell ref="D282:P282"/>
    <mergeCell ref="J288:J289"/>
    <mergeCell ref="L289:M291"/>
    <mergeCell ref="D294:P294"/>
    <mergeCell ref="E308:E309"/>
    <mergeCell ref="F308:F309"/>
    <mergeCell ref="G308:G309"/>
    <mergeCell ref="H308:H309"/>
    <mergeCell ref="I308:I309"/>
    <mergeCell ref="J308:J309"/>
    <mergeCell ref="L309:M311"/>
    <mergeCell ref="O321:O322"/>
    <mergeCell ref="D314:P314"/>
    <mergeCell ref="E320:F320"/>
    <mergeCell ref="H320:I320"/>
    <mergeCell ref="D321:D322"/>
    <mergeCell ref="E321:E322"/>
    <mergeCell ref="F321:F322"/>
    <mergeCell ref="G321:G322"/>
    <mergeCell ref="H321:H322"/>
    <mergeCell ref="I321:I322"/>
    <mergeCell ref="J321:J322"/>
    <mergeCell ref="M328:N328"/>
    <mergeCell ref="M329:N329"/>
    <mergeCell ref="M330:N330"/>
    <mergeCell ref="M331:N331"/>
    <mergeCell ref="M332:N332"/>
    <mergeCell ref="M333:N333"/>
    <mergeCell ref="K321:K322"/>
    <mergeCell ref="L321:L322"/>
    <mergeCell ref="M321:N322"/>
    <mergeCell ref="M323:N323"/>
    <mergeCell ref="M324:N324"/>
    <mergeCell ref="M325:N325"/>
    <mergeCell ref="M326:N326"/>
    <mergeCell ref="M327:N327"/>
    <mergeCell ref="D345:E346"/>
    <mergeCell ref="D340:J340"/>
    <mergeCell ref="E341:E342"/>
    <mergeCell ref="F341:F342"/>
    <mergeCell ref="G341:G342"/>
    <mergeCell ref="H341:H342"/>
    <mergeCell ref="I341:I342"/>
    <mergeCell ref="J341:J342"/>
    <mergeCell ref="M334:N334"/>
    <mergeCell ref="M335:N335"/>
    <mergeCell ref="E336:E337"/>
    <mergeCell ref="F336:F337"/>
    <mergeCell ref="G336:G337"/>
    <mergeCell ref="H336:H337"/>
    <mergeCell ref="I336:I337"/>
    <mergeCell ref="N336:N337"/>
  </mergeCells>
  <conditionalFormatting sqref="C86">
    <cfRule type="cellIs" dxfId="22" priority="6" operator="greaterThan">
      <formula>$C$87</formula>
    </cfRule>
  </conditionalFormatting>
  <conditionalFormatting sqref="C86:C87">
    <cfRule type="cellIs" dxfId="21" priority="4" operator="greaterThan">
      <formula>$C$88</formula>
    </cfRule>
  </conditionalFormatting>
  <conditionalFormatting sqref="C87:C88">
    <cfRule type="cellIs" dxfId="20" priority="1" operator="lessThan">
      <formula>$C$86</formula>
    </cfRule>
  </conditionalFormatting>
  <conditionalFormatting sqref="C88">
    <cfRule type="cellIs" dxfId="19" priority="2" operator="lessThan">
      <formula>$C$87</formula>
    </cfRule>
  </conditionalFormatting>
  <conditionalFormatting sqref="H67">
    <cfRule type="cellIs" dxfId="18" priority="25" operator="between">
      <formula>5</formula>
      <formula>300</formula>
    </cfRule>
  </conditionalFormatting>
  <conditionalFormatting sqref="K226">
    <cfRule type="cellIs" dxfId="17" priority="16" operator="greaterThan">
      <formula>100</formula>
    </cfRule>
    <cfRule type="cellIs" dxfId="16" priority="17" operator="lessThan">
      <formula>100</formula>
    </cfRule>
    <cfRule type="cellIs" dxfId="15" priority="18" operator="equal">
      <formula>100</formula>
    </cfRule>
  </conditionalFormatting>
  <conditionalFormatting sqref="K245">
    <cfRule type="cellIs" dxfId="14" priority="13" operator="greaterThan">
      <formula>100</formula>
    </cfRule>
    <cfRule type="cellIs" dxfId="13" priority="14" operator="lessThan">
      <formula>100</formula>
    </cfRule>
    <cfRule type="cellIs" dxfId="12" priority="15" operator="equal">
      <formula>100</formula>
    </cfRule>
  </conditionalFormatting>
  <conditionalFormatting sqref="K276">
    <cfRule type="cellIs" dxfId="11" priority="22" operator="greaterThan">
      <formula>100</formula>
    </cfRule>
    <cfRule type="cellIs" dxfId="10" priority="23" operator="lessThan">
      <formula>100</formula>
    </cfRule>
    <cfRule type="cellIs" dxfId="9" priority="24" operator="equal">
      <formula>100</formula>
    </cfRule>
  </conditionalFormatting>
  <conditionalFormatting sqref="K290">
    <cfRule type="cellIs" dxfId="8" priority="10" operator="greaterThan">
      <formula>100</formula>
    </cfRule>
    <cfRule type="cellIs" dxfId="7" priority="11" operator="lessThan">
      <formula>100</formula>
    </cfRule>
    <cfRule type="cellIs" dxfId="6" priority="12" operator="equal">
      <formula>100</formula>
    </cfRule>
  </conditionalFormatting>
  <conditionalFormatting sqref="K310">
    <cfRule type="cellIs" dxfId="5" priority="7" operator="greaterThan">
      <formula>100</formula>
    </cfRule>
    <cfRule type="cellIs" dxfId="4" priority="8" operator="lessThan">
      <formula>100</formula>
    </cfRule>
    <cfRule type="cellIs" dxfId="3" priority="9" operator="equal">
      <formula>100</formula>
    </cfRule>
  </conditionalFormatting>
  <conditionalFormatting sqref="K343">
    <cfRule type="cellIs" dxfId="2" priority="19" operator="greaterThan">
      <formula>100</formula>
    </cfRule>
    <cfRule type="cellIs" dxfId="1" priority="20" operator="lessThan">
      <formula>100</formula>
    </cfRule>
    <cfRule type="cellIs" dxfId="0" priority="21" operator="equal">
      <formula>100</formula>
    </cfRule>
  </conditionalFormatting>
  <dataValidations count="12">
    <dataValidation type="list" allowBlank="1" showInputMessage="1" showErrorMessage="1" sqref="C19" xr:uid="{284725A3-7049-4631-8BE2-8605CC8C4275}">
      <formula1>INDIRECT($C$18)</formula1>
    </dataValidation>
    <dataValidation type="whole" allowBlank="1" showInputMessage="1" showErrorMessage="1" sqref="F278 F345 N225 N244 N289 N309" xr:uid="{B38939C6-D67B-4849-B5A6-E4006116D285}">
      <formula1>0</formula1>
      <formula2>100000000000000</formula2>
    </dataValidation>
    <dataValidation type="whole" allowBlank="1" showInputMessage="1" showErrorMessage="1" sqref="E277 E344 E227 E246 E291 E311" xr:uid="{D77EB306-26AD-42D5-8BDA-8C35CDA09207}">
      <formula1>0</formula1>
      <formula2>100</formula2>
    </dataValidation>
    <dataValidation type="whole" allowBlank="1" showInputMessage="1" showErrorMessage="1" sqref="C33:C35 C40:C49" xr:uid="{17919B8F-3933-44D2-ADE4-C7BBD63700AE}">
      <formula1>0</formula1>
      <formula2>10000000</formula2>
    </dataValidation>
    <dataValidation type="whole" allowBlank="1" showInputMessage="1" showErrorMessage="1" sqref="F128:F130 F251:F253 F183:F185 F317:F319" xr:uid="{6B4FFD58-F4E7-4E83-B6E4-B62AE277D460}">
      <formula1>0</formula1>
      <formula2>100000000</formula2>
    </dataValidation>
    <dataValidation type="whole" allowBlank="1" showInputMessage="1" showErrorMessage="1" sqref="E128:E130 E251:E253 E183:E185 E317:E319" xr:uid="{FF97BEF2-EFFE-44A8-92AD-321B3C57C9FF}">
      <formula1>0</formula1>
      <formula2>1000000000000</formula2>
    </dataValidation>
    <dataValidation type="whole" allowBlank="1" showInputMessage="1" showErrorMessage="1" sqref="C24" xr:uid="{42AE8F00-0C4E-44CB-A672-BC31554F9810}">
      <formula1>0</formula1>
      <formula2>20000</formula2>
    </dataValidation>
    <dataValidation type="whole" allowBlank="1" showInputMessage="1" showErrorMessage="1" sqref="C84 C59:C60 C64 C75 G93:G97 F106 F161 F220 F284" xr:uid="{21F87BDD-8A32-4E8B-8E0C-FD2999A122EA}">
      <formula1>0</formula1>
      <formula2>1000000</formula2>
    </dataValidation>
    <dataValidation type="list" allowBlank="1" showInputMessage="1" showErrorMessage="1" sqref="C18" xr:uid="{717B04DA-735C-4EB3-B6C1-72B0D00405B1}">
      <formula1>INDIRECT($C$17)</formula1>
    </dataValidation>
    <dataValidation type="decimal" allowBlank="1" showInputMessage="1" showErrorMessage="1" sqref="C66:C67" xr:uid="{B03CA451-B1B9-44E7-860D-240C2E660B2B}">
      <formula1>0</formula1>
      <formula2>100</formula2>
    </dataValidation>
    <dataValidation type="whole" allowBlank="1" showInputMessage="1" showErrorMessage="1" sqref="C65 F113:F124 F162 F111 F126 F166 F312 F168:F177 F181 F228 F315 F230 F249 F295 F232:F242 F292:F293 F107 F221 F297:F306 F285" xr:uid="{14AF4F01-5143-4CA9-B040-626E444C0A30}">
      <formula1>0</formula1>
      <formula2>1E+24</formula2>
    </dataValidation>
    <dataValidation type="whole" allowBlank="1" showInputMessage="1" showErrorMessage="1" sqref="C62 F105 F160 F219 F283" xr:uid="{12CBB7D9-5DCC-4A8A-BAF7-ACA1D0C2F400}">
      <formula1>0</formula1>
      <formula2>1000000000000000</formula2>
    </dataValidation>
  </dataValidations>
  <hyperlinks>
    <hyperlink ref="K40" r:id="rId1" xr:uid="{84B540E5-ADE3-4D06-A911-9A6724D66CB3}"/>
  </hyperlinks>
  <pageMargins left="0.7" right="0.7" top="0.75" bottom="0.75" header="0.3" footer="0.3"/>
  <pageSetup orientation="portrait" horizontalDpi="300" verticalDpi="300" r:id="rId2"/>
  <drawing r:id="rId3"/>
  <legacyDrawing r:id="rId4"/>
  <extLst>
    <ext xmlns:x14="http://schemas.microsoft.com/office/spreadsheetml/2009/9/main" uri="{CCE6A557-97BC-4b89-ADB6-D9C93CAAB3DF}">
      <x14:dataValidations xmlns:xm="http://schemas.microsoft.com/office/excel/2006/main" count="27">
        <x14:dataValidation type="list" allowBlank="1" showInputMessage="1" showErrorMessage="1" xr:uid="{D24544DC-16F3-4B29-AAB8-E8ACCF5F3F1A}">
          <x14:formula1>
            <xm:f>Datos!$J$2:$J$103</xm:f>
          </x14:formula1>
          <xm:sqref>N291 N108 N287:N288 N246 N227 N311 J116 N163 N307:N308 N222:N224 J129 J184 J171</xm:sqref>
        </x14:dataValidation>
        <x14:dataValidation type="list" allowBlank="1" showInputMessage="1" showErrorMessage="1" xr:uid="{AA58A6A9-16CF-4109-A716-0F46C9A62FA9}">
          <x14:formula1>
            <xm:f>Datos!$J$3:$J$103</xm:f>
          </x14:formula1>
          <xm:sqref>C36</xm:sqref>
        </x14:dataValidation>
        <x14:dataValidation type="list" allowBlank="1" showInputMessage="1" showErrorMessage="1" xr:uid="{5E2B3D63-52A3-4951-9546-BB1B849689ED}">
          <x14:formula1>
            <xm:f>Datos!$R$2:$R$752</xm:f>
          </x14:formula1>
          <xm:sqref>N283:N284</xm:sqref>
        </x14:dataValidation>
        <x14:dataValidation type="list" allowBlank="1" showInputMessage="1" showErrorMessage="1" xr:uid="{46E05C92-3997-476C-A470-1DA11D23FA7A}">
          <x14:formula1>
            <xm:f>Datos!$BM$2:$BM$10</xm:f>
          </x14:formula1>
          <xm:sqref>C16</xm:sqref>
        </x14:dataValidation>
        <x14:dataValidation type="list" allowBlank="1" showInputMessage="1" showErrorMessage="1" xr:uid="{9020B3E4-A898-495F-81C2-23B021449202}">
          <x14:formula1>
            <xm:f>Datos!$BI$2:$BI$6</xm:f>
          </x14:formula1>
          <xm:sqref>C248</xm:sqref>
        </x14:dataValidation>
        <x14:dataValidation type="list" allowBlank="1" showInputMessage="1" showErrorMessage="1" xr:uid="{D0C86617-E610-4E0D-8ED7-E212C9FABFDA}">
          <x14:formula1>
            <xm:f>Datos!$H$2:$H$102</xm:f>
          </x14:formula1>
          <xm:sqref>F163 F108 F222 F286</xm:sqref>
        </x14:dataValidation>
        <x14:dataValidation type="list" allowBlank="1" showInputMessage="1" showErrorMessage="1" xr:uid="{B0AA7914-444A-4840-8574-ADB1835B4889}">
          <x14:formula1>
            <xm:f>Datos!$AP$2:$AP$8</xm:f>
          </x14:formula1>
          <xm:sqref>N107 J115 J128 N162 J170 J183</xm:sqref>
        </x14:dataValidation>
        <x14:dataValidation type="list" allowBlank="1" showInputMessage="1" showErrorMessage="1" xr:uid="{00C5298C-4E7F-4D4F-9558-661243D2E5CB}">
          <x14:formula1>
            <xm:f>Datos!$R$2:$R$352</xm:f>
          </x14:formula1>
          <xm:sqref>N160:N161 N219:N220 N105:N106</xm:sqref>
        </x14:dataValidation>
        <x14:dataValidation type="list" allowBlank="1" showInputMessage="1" showErrorMessage="1" xr:uid="{6F867323-8045-428D-9C0A-23629E3A4DC3}">
          <x14:formula1>
            <xm:f>Datos!$BB$2:$BB$42</xm:f>
          </x14:formula1>
          <xm:sqref>E343:J343 E226:J226 E245:J245 E276:J276 E290:J290 E310:J310</xm:sqref>
        </x14:dataValidation>
        <x14:dataValidation type="list" allowBlank="1" showInputMessage="1" showErrorMessage="1" xr:uid="{94093DEF-8DA5-43CB-AF34-87653C07CE18}">
          <x14:formula1>
            <xm:f>Datos!$AT$2:$AT$12</xm:f>
          </x14:formula1>
          <xm:sqref>K251 K111 K163 K295 K166 K315 K181:K182 K293 K230 K249 K108 K126:K127</xm:sqref>
        </x14:dataValidation>
        <x14:dataValidation type="list" allowBlank="1" showInputMessage="1" showErrorMessage="1" xr:uid="{7F624EB8-864D-4310-914A-E3C2703A047B}">
          <x14:formula1>
            <xm:f>Datos!$X$2:$X$20</xm:f>
          </x14:formula1>
          <xm:sqref>C92</xm:sqref>
        </x14:dataValidation>
        <x14:dataValidation type="list" allowBlank="1" showInputMessage="1" showErrorMessage="1" xr:uid="{206A9325-F20A-4F14-8831-0D89627EF6F6}">
          <x14:formula1>
            <xm:f>Datos!$T$2:$T$4</xm:f>
          </x14:formula1>
          <xm:sqref>H93:H97</xm:sqref>
        </x14:dataValidation>
        <x14:dataValidation type="list" allowBlank="1" showInputMessage="1" showErrorMessage="1" xr:uid="{D1303B27-C63F-4BD1-A88A-80981782829B}">
          <x14:formula1>
            <xm:f>Datos!$BK$2:$BK$14</xm:f>
          </x14:formula1>
          <xm:sqref>C94:C95</xm:sqref>
        </x14:dataValidation>
        <x14:dataValidation type="list" allowBlank="1" showInputMessage="1" showErrorMessage="1" xr:uid="{6EC4C749-4659-4E2E-9798-8BFAB9CEC36C}">
          <x14:formula1>
            <xm:f>Datos!$P$2:$P$3</xm:f>
          </x14:formula1>
          <xm:sqref>C51</xm:sqref>
        </x14:dataValidation>
        <x14:dataValidation type="list" allowBlank="1" showInputMessage="1" showErrorMessage="1" xr:uid="{75BF727C-A95E-47E7-BF1A-94A99D2D2A01}">
          <x14:formula1>
            <xm:f>Datos!$AB$2:$AB$14</xm:f>
          </x14:formula1>
          <xm:sqref>G87</xm:sqref>
        </x14:dataValidation>
        <x14:dataValidation type="list" allowBlank="1" showInputMessage="1" showErrorMessage="1" xr:uid="{C73B2824-2306-41A5-AF3D-9BEC02B8CB70}">
          <x14:formula1>
            <xm:f>Datos!$V$2:$V$102</xm:f>
          </x14:formula1>
          <xm:sqref>C86:C88</xm:sqref>
        </x14:dataValidation>
        <x14:dataValidation type="list" allowBlank="1" showInputMessage="1" showErrorMessage="1" xr:uid="{E20CC9F7-683C-4129-ADED-3E45F8362865}">
          <x14:formula1>
            <xm:f>Grupos!$A$2:$A$21</xm:f>
          </x14:formula1>
          <xm:sqref>C17</xm:sqref>
        </x14:dataValidation>
        <x14:dataValidation type="list" allowBlank="1" showInputMessage="1" showErrorMessage="1" xr:uid="{957A7821-43F2-43D3-82C6-323AF617ECA9}">
          <x14:formula1>
            <xm:f>Datos!$BG$2:$BG$6</xm:f>
          </x14:formula1>
          <xm:sqref>C125</xm:sqref>
        </x14:dataValidation>
        <x14:dataValidation type="list" allowBlank="1" showInputMessage="1" showErrorMessage="1" xr:uid="{F8574146-F2BF-463F-8652-EAE3F6F2B950}">
          <x14:formula1>
            <xm:f>Datos!$F$2:$F$13</xm:f>
          </x14:formula1>
          <xm:sqref>G43 G46:G49</xm:sqref>
        </x14:dataValidation>
        <x14:dataValidation type="list" allowBlank="1" showInputMessage="1" showErrorMessage="1" xr:uid="{29AB29E6-71CF-4E12-934F-0FE3A9C1F7BE}">
          <x14:formula1>
            <xm:f>Datos!$BE$2:$BE$6</xm:f>
          </x14:formula1>
          <xm:sqref>J113:J114 J161:J163 J111 J126 J168:J169 J287 J166 J181 J232:J233 J315 J230 J249 J297:J298 J220:J223 J295 J106:J108 J293 J284:J285</xm:sqref>
        </x14:dataValidation>
        <x14:dataValidation type="list" allowBlank="1" showInputMessage="1" showErrorMessage="1" xr:uid="{838120EC-2982-4462-8119-DCB117F8E6F8}">
          <x14:formula1>
            <xm:f>Datos!$AZ$2:$AZ$7</xm:f>
          </x14:formula1>
          <xm:sqref>J105 J112 J127 J160 J167 J182 J219 J231 J251 J283 J296 J317</xm:sqref>
        </x14:dataValidation>
        <x14:dataValidation type="list" allowBlank="1" showInputMessage="1" showErrorMessage="1" xr:uid="{035CF40B-6947-4AD2-B74C-E52D3230941C}">
          <x14:formula1>
            <xm:f>Datos!$AH$2:$AH$572</xm:f>
          </x14:formula1>
          <xm:sqref>J114 J162:J163 J111 J126 J169 J287 J166 J181 J233 J315 J230 J249 J298 J221:J223 J295 J107:J108 J293 J285</xm:sqref>
        </x14:dataValidation>
        <x14:dataValidation type="list" allowBlank="1" showInputMessage="1" showErrorMessage="1" xr:uid="{07C7DB11-DD7E-43D0-995E-22A7438F10B0}">
          <x14:formula1>
            <xm:f>Datos!$AD$2:$AD$14</xm:f>
          </x14:formula1>
          <xm:sqref>G88:G89</xm:sqref>
        </x14:dataValidation>
        <x14:dataValidation type="list" allowBlank="1" showInputMessage="1" showErrorMessage="1" xr:uid="{C4D5402F-2DEC-4384-A2CF-16273C7AE37D}">
          <x14:formula1>
            <xm:f>Datos!$Z$2:$Z$253</xm:f>
          </x14:formula1>
          <xm:sqref>G86</xm:sqref>
        </x14:dataValidation>
        <x14:dataValidation type="list" allowBlank="1" showInputMessage="1" showErrorMessage="1" xr:uid="{F6C7BADB-6180-4F18-A76C-7C321CA1B871}">
          <x14:formula1>
            <xm:f>Datos!$V$2:$V$101</xm:f>
          </x14:formula1>
          <xm:sqref>C79:C80 C255 C76 C90:C91</xm:sqref>
        </x14:dataValidation>
        <x14:dataValidation type="list" allowBlank="1" showInputMessage="1" showErrorMessage="1" xr:uid="{26D31ABC-FEA6-4691-84B7-CA8B3EEABB32}">
          <x14:formula1>
            <xm:f>Datos!$L$2:$L$252</xm:f>
          </x14:formula1>
          <xm:sqref>C37</xm:sqref>
        </x14:dataValidation>
        <x14:dataValidation type="list" allowBlank="1" showInputMessage="1" showErrorMessage="1" xr:uid="{6675FDE2-0D53-47A9-AAD2-81ABFEC2F819}">
          <x14:formula1>
            <xm:f>Datos!$B$2:$B$9</xm:f>
          </x14:formula1>
          <xm:sqref>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D470-6DB8-4944-8E8B-396012C89AB7}">
  <sheetPr codeName="Hoja7"/>
  <dimension ref="A1:Y400"/>
  <sheetViews>
    <sheetView showGridLines="0" zoomScale="70" zoomScaleNormal="70" workbookViewId="0">
      <selection activeCell="C16" sqref="C16"/>
    </sheetView>
  </sheetViews>
  <sheetFormatPr baseColWidth="10" defaultColWidth="10.88671875" defaultRowHeight="14.4" x14ac:dyDescent="0.3"/>
  <cols>
    <col min="1" max="1" width="1.77734375" style="165" bestFit="1" customWidth="1"/>
    <col min="2" max="2" width="8.44140625" style="65" bestFit="1" customWidth="1"/>
    <col min="3" max="3" width="11" style="32" bestFit="1" customWidth="1"/>
    <col min="4" max="4" width="11.109375" style="32" bestFit="1" customWidth="1"/>
    <col min="5" max="5" width="10" style="32" bestFit="1" customWidth="1"/>
    <col min="6" max="6" width="9.77734375" style="32" bestFit="1" customWidth="1"/>
    <col min="7" max="7" width="11" style="169" bestFit="1" customWidth="1"/>
    <col min="8" max="8" width="1.77734375" style="165" customWidth="1"/>
    <col min="9" max="9" width="0.5546875" style="165" customWidth="1"/>
    <col min="10" max="10" width="2.77734375" style="165" bestFit="1" customWidth="1"/>
    <col min="11" max="11" width="9.44140625" style="65" bestFit="1" customWidth="1"/>
    <col min="12" max="12" width="11" style="32" bestFit="1" customWidth="1"/>
    <col min="13" max="13" width="12.21875" style="32" bestFit="1" customWidth="1"/>
    <col min="14" max="14" width="10" style="32" bestFit="1" customWidth="1"/>
    <col min="15" max="15" width="12" style="32" bestFit="1" customWidth="1"/>
    <col min="16" max="16" width="10.6640625" style="170" bestFit="1" customWidth="1"/>
    <col min="17" max="17" width="0.77734375" style="165" customWidth="1"/>
    <col min="18" max="18" width="2.77734375" style="165" customWidth="1"/>
    <col min="19" max="19" width="11" style="154" bestFit="1" customWidth="1"/>
    <col min="20" max="20" width="12.21875" style="155" bestFit="1" customWidth="1"/>
    <col min="21" max="21" width="15.6640625" style="156" bestFit="1" customWidth="1"/>
    <col min="22" max="22" width="11.109375" style="156" bestFit="1" customWidth="1"/>
    <col min="23" max="23" width="12.44140625" style="156" bestFit="1" customWidth="1"/>
    <col min="24" max="24" width="15.88671875" style="32" bestFit="1" customWidth="1"/>
    <col min="25" max="25" width="10.6640625" style="161" bestFit="1" customWidth="1"/>
    <col min="26" max="27" width="6.109375" style="163" customWidth="1"/>
    <col min="28" max="16384" width="10.88671875" style="163"/>
  </cols>
  <sheetData>
    <row r="1" spans="1:25" ht="33" customHeight="1" x14ac:dyDescent="0.35">
      <c r="A1" s="254" t="s">
        <v>3288</v>
      </c>
      <c r="B1" s="254"/>
      <c r="C1" s="254"/>
      <c r="D1" s="254"/>
      <c r="E1" s="254"/>
      <c r="F1" s="254"/>
      <c r="G1" s="254"/>
      <c r="H1" s="254"/>
      <c r="I1" s="254"/>
      <c r="J1" s="254"/>
      <c r="K1" s="254"/>
      <c r="L1" s="254"/>
      <c r="M1" s="254"/>
      <c r="N1" s="254"/>
      <c r="O1" s="254"/>
      <c r="P1" s="254"/>
      <c r="Q1" s="254"/>
      <c r="R1" s="254"/>
      <c r="S1" s="254"/>
      <c r="T1" s="254"/>
      <c r="U1" s="254"/>
      <c r="V1" s="254"/>
      <c r="W1" s="254"/>
      <c r="X1" s="153"/>
      <c r="Y1" s="153"/>
    </row>
    <row r="2" spans="1:25" ht="15.6" x14ac:dyDescent="0.35">
      <c r="A2" s="153"/>
      <c r="B2" s="153"/>
      <c r="C2" s="153"/>
      <c r="D2" s="153"/>
      <c r="E2" s="153"/>
      <c r="F2" s="255" t="s">
        <v>3287</v>
      </c>
      <c r="G2" s="256"/>
      <c r="H2" s="256"/>
      <c r="I2" s="256"/>
      <c r="J2" s="256"/>
      <c r="K2" s="256"/>
      <c r="L2" s="256"/>
      <c r="M2" s="256"/>
      <c r="N2" s="256"/>
      <c r="O2" s="256"/>
      <c r="P2" s="256"/>
      <c r="Q2" s="256"/>
      <c r="R2" s="256"/>
      <c r="S2" s="256"/>
      <c r="T2" s="256"/>
      <c r="U2" s="153"/>
      <c r="V2" s="153"/>
      <c r="W2" s="153"/>
      <c r="X2" s="153"/>
      <c r="Y2" s="153"/>
    </row>
    <row r="3" spans="1:25" ht="28.5" customHeight="1" thickBot="1" x14ac:dyDescent="0.35">
      <c r="A3" s="164"/>
      <c r="B3" s="251" t="s">
        <v>3265</v>
      </c>
      <c r="C3" s="252"/>
      <c r="D3" s="252"/>
      <c r="E3" s="252"/>
      <c r="F3" s="252"/>
      <c r="G3" s="253"/>
      <c r="H3" s="164"/>
      <c r="I3" s="164"/>
      <c r="J3" s="164"/>
      <c r="K3" s="251" t="s">
        <v>3266</v>
      </c>
      <c r="L3" s="252"/>
      <c r="M3" s="252"/>
      <c r="N3" s="252"/>
      <c r="O3" s="252"/>
      <c r="P3" s="253"/>
      <c r="Q3" s="164"/>
      <c r="R3" s="164"/>
      <c r="S3" s="252" t="s">
        <v>3267</v>
      </c>
      <c r="T3" s="252"/>
      <c r="U3" s="252"/>
      <c r="V3" s="252"/>
      <c r="W3" s="252"/>
      <c r="X3" s="252"/>
      <c r="Y3" s="157"/>
    </row>
    <row r="4" spans="1:25" ht="19.8" thickTop="1" x14ac:dyDescent="0.4">
      <c r="A4" s="164"/>
      <c r="B4" s="166" t="s">
        <v>3268</v>
      </c>
      <c r="C4" s="158" t="s">
        <v>3269</v>
      </c>
      <c r="D4" s="158" t="s">
        <v>3270</v>
      </c>
      <c r="E4" s="158" t="s">
        <v>3271</v>
      </c>
      <c r="F4" s="158" t="s">
        <v>3272</v>
      </c>
      <c r="G4" s="168" t="s">
        <v>3280</v>
      </c>
      <c r="H4" s="164"/>
      <c r="I4" s="164"/>
      <c r="J4" s="164"/>
      <c r="K4" s="166" t="s">
        <v>3268</v>
      </c>
      <c r="L4" s="158" t="s">
        <v>3269</v>
      </c>
      <c r="M4" s="158" t="s">
        <v>3273</v>
      </c>
      <c r="N4" s="158" t="s">
        <v>3271</v>
      </c>
      <c r="O4" s="158" t="s">
        <v>3274</v>
      </c>
      <c r="P4" s="168" t="s">
        <v>3280</v>
      </c>
      <c r="Q4" s="164"/>
      <c r="R4" s="164"/>
      <c r="S4" s="158" t="s">
        <v>3269</v>
      </c>
      <c r="T4" s="158" t="s">
        <v>3275</v>
      </c>
      <c r="U4" s="158" t="s">
        <v>3276</v>
      </c>
      <c r="V4" s="158" t="s">
        <v>3270</v>
      </c>
      <c r="W4" s="158" t="s">
        <v>3277</v>
      </c>
      <c r="X4" s="159" t="s">
        <v>3278</v>
      </c>
      <c r="Y4" s="160" t="s">
        <v>3280</v>
      </c>
    </row>
    <row r="5" spans="1:25" x14ac:dyDescent="0.3">
      <c r="A5" s="165" t="str">
        <f t="shared" ref="A5:A68" si="0">IF(B5="","",MONTH(B5))</f>
        <v/>
      </c>
      <c r="B5" s="167"/>
      <c r="C5" s="155"/>
      <c r="D5" s="156"/>
      <c r="E5" s="156"/>
      <c r="F5" s="156"/>
      <c r="J5" s="165" t="str">
        <f>IF(K5="","",MONTH(K5))</f>
        <v/>
      </c>
      <c r="K5" s="167"/>
      <c r="L5" s="155"/>
      <c r="M5" s="156"/>
      <c r="N5" s="156"/>
      <c r="O5" s="156"/>
      <c r="Y5" s="162"/>
    </row>
    <row r="6" spans="1:25" x14ac:dyDescent="0.3">
      <c r="A6" s="165" t="str">
        <f t="shared" si="0"/>
        <v/>
      </c>
      <c r="B6" s="167"/>
      <c r="C6" s="155"/>
      <c r="D6" s="156"/>
      <c r="E6" s="156"/>
      <c r="F6" s="156"/>
      <c r="J6" s="165" t="str">
        <f t="shared" ref="J6:J69" si="1">IF(K6="","",MONTH(K6))</f>
        <v/>
      </c>
      <c r="K6" s="167"/>
      <c r="L6" s="155"/>
      <c r="M6" s="156"/>
      <c r="N6" s="156"/>
      <c r="O6" s="156"/>
      <c r="U6" s="154"/>
      <c r="V6" s="155"/>
      <c r="X6" s="156"/>
      <c r="Y6" s="162"/>
    </row>
    <row r="7" spans="1:25" x14ac:dyDescent="0.3">
      <c r="A7" s="165" t="str">
        <f t="shared" si="0"/>
        <v/>
      </c>
      <c r="B7" s="167"/>
      <c r="C7" s="155"/>
      <c r="D7" s="156"/>
      <c r="E7" s="156"/>
      <c r="F7" s="156"/>
      <c r="J7" s="165" t="str">
        <f t="shared" si="1"/>
        <v/>
      </c>
      <c r="K7" s="167"/>
      <c r="L7" s="155"/>
      <c r="M7" s="156"/>
      <c r="N7" s="156"/>
      <c r="O7" s="156"/>
      <c r="U7" s="154"/>
      <c r="V7" s="155"/>
      <c r="X7" s="156"/>
      <c r="Y7" s="162"/>
    </row>
    <row r="8" spans="1:25" x14ac:dyDescent="0.3">
      <c r="A8" s="165" t="str">
        <f t="shared" si="0"/>
        <v/>
      </c>
      <c r="B8" s="167"/>
      <c r="C8" s="155"/>
      <c r="D8" s="156"/>
      <c r="E8" s="156"/>
      <c r="F8" s="156"/>
      <c r="J8" s="165" t="str">
        <f t="shared" si="1"/>
        <v/>
      </c>
      <c r="K8" s="167"/>
      <c r="L8" s="155"/>
      <c r="M8" s="156"/>
      <c r="N8" s="156"/>
      <c r="O8" s="156"/>
      <c r="Y8" s="162"/>
    </row>
    <row r="9" spans="1:25" x14ac:dyDescent="0.3">
      <c r="A9" s="165" t="str">
        <f t="shared" si="0"/>
        <v/>
      </c>
      <c r="B9" s="167"/>
      <c r="C9" s="155"/>
      <c r="D9" s="156"/>
      <c r="E9" s="156"/>
      <c r="F9" s="156"/>
      <c r="J9" s="165" t="str">
        <f t="shared" si="1"/>
        <v/>
      </c>
      <c r="K9" s="167"/>
      <c r="L9" s="155"/>
      <c r="M9" s="156"/>
      <c r="N9" s="156"/>
      <c r="O9" s="156"/>
      <c r="Y9" s="162"/>
    </row>
    <row r="10" spans="1:25" x14ac:dyDescent="0.3">
      <c r="A10" s="165" t="str">
        <f t="shared" si="0"/>
        <v/>
      </c>
      <c r="B10" s="167"/>
      <c r="C10" s="155"/>
      <c r="D10" s="156"/>
      <c r="E10" s="156"/>
      <c r="F10" s="156"/>
      <c r="J10" s="165" t="str">
        <f t="shared" si="1"/>
        <v/>
      </c>
      <c r="K10" s="167"/>
      <c r="L10" s="155"/>
      <c r="M10" s="156"/>
      <c r="N10" s="156"/>
      <c r="O10" s="156"/>
      <c r="Y10" s="162"/>
    </row>
    <row r="11" spans="1:25" x14ac:dyDescent="0.3">
      <c r="A11" s="165" t="str">
        <f t="shared" si="0"/>
        <v/>
      </c>
      <c r="B11" s="167"/>
      <c r="C11" s="155"/>
      <c r="D11" s="156"/>
      <c r="E11" s="156"/>
      <c r="F11" s="156"/>
      <c r="J11" s="165" t="str">
        <f t="shared" si="1"/>
        <v/>
      </c>
      <c r="K11" s="167"/>
      <c r="L11" s="155"/>
      <c r="M11" s="156"/>
      <c r="N11" s="156"/>
      <c r="O11" s="156"/>
      <c r="Y11" s="162"/>
    </row>
    <row r="12" spans="1:25" x14ac:dyDescent="0.3">
      <c r="A12" s="165" t="str">
        <f t="shared" si="0"/>
        <v/>
      </c>
      <c r="B12" s="167"/>
      <c r="C12" s="155"/>
      <c r="D12" s="156"/>
      <c r="E12" s="156"/>
      <c r="F12" s="156"/>
      <c r="J12" s="165" t="str">
        <f t="shared" si="1"/>
        <v/>
      </c>
      <c r="K12" s="167"/>
      <c r="L12" s="155"/>
      <c r="M12" s="156"/>
      <c r="N12" s="156"/>
      <c r="O12" s="156"/>
      <c r="Y12" s="162"/>
    </row>
    <row r="13" spans="1:25" x14ac:dyDescent="0.3">
      <c r="A13" s="165" t="str">
        <f t="shared" si="0"/>
        <v/>
      </c>
      <c r="B13" s="167"/>
      <c r="C13" s="155"/>
      <c r="D13" s="156"/>
      <c r="E13" s="156"/>
      <c r="F13" s="156"/>
      <c r="J13" s="165" t="str">
        <f t="shared" si="1"/>
        <v/>
      </c>
      <c r="K13" s="167"/>
      <c r="L13" s="155"/>
      <c r="M13" s="156"/>
      <c r="N13" s="156"/>
      <c r="O13" s="156"/>
      <c r="Y13" s="162"/>
    </row>
    <row r="14" spans="1:25" x14ac:dyDescent="0.3">
      <c r="A14" s="165" t="str">
        <f t="shared" si="0"/>
        <v/>
      </c>
      <c r="B14" s="167"/>
      <c r="C14" s="155"/>
      <c r="D14" s="156"/>
      <c r="E14" s="156"/>
      <c r="F14" s="156"/>
      <c r="J14" s="165" t="str">
        <f t="shared" si="1"/>
        <v/>
      </c>
      <c r="K14" s="167"/>
      <c r="L14" s="155"/>
      <c r="M14" s="156"/>
      <c r="N14" s="156"/>
      <c r="O14" s="156"/>
      <c r="Y14" s="162"/>
    </row>
    <row r="15" spans="1:25" x14ac:dyDescent="0.3">
      <c r="A15" s="165" t="str">
        <f t="shared" si="0"/>
        <v/>
      </c>
      <c r="B15" s="167"/>
      <c r="C15" s="155"/>
      <c r="D15" s="156"/>
      <c r="E15" s="156"/>
      <c r="F15" s="156"/>
      <c r="J15" s="165" t="str">
        <f t="shared" si="1"/>
        <v/>
      </c>
      <c r="K15" s="167"/>
      <c r="L15" s="155"/>
      <c r="M15" s="156"/>
      <c r="N15" s="156"/>
      <c r="O15" s="156"/>
      <c r="Y15" s="162"/>
    </row>
    <row r="16" spans="1:25" x14ac:dyDescent="0.3">
      <c r="A16" s="165" t="str">
        <f t="shared" si="0"/>
        <v/>
      </c>
      <c r="B16" s="167"/>
      <c r="C16" s="155"/>
      <c r="D16" s="156"/>
      <c r="E16" s="156"/>
      <c r="F16" s="156"/>
      <c r="J16" s="165" t="str">
        <f t="shared" si="1"/>
        <v/>
      </c>
      <c r="K16" s="167"/>
      <c r="L16" s="155"/>
      <c r="M16" s="156"/>
      <c r="N16" s="156"/>
      <c r="O16" s="156"/>
      <c r="Y16" s="162"/>
    </row>
    <row r="17" spans="1:25" x14ac:dyDescent="0.3">
      <c r="A17" s="165" t="str">
        <f t="shared" si="0"/>
        <v/>
      </c>
      <c r="B17" s="167"/>
      <c r="C17" s="155"/>
      <c r="D17" s="156"/>
      <c r="E17" s="156"/>
      <c r="F17" s="156"/>
      <c r="J17" s="165" t="str">
        <f t="shared" si="1"/>
        <v/>
      </c>
      <c r="K17" s="167"/>
      <c r="L17" s="155"/>
      <c r="M17" s="156"/>
      <c r="N17" s="156"/>
      <c r="O17" s="156"/>
      <c r="Y17" s="162"/>
    </row>
    <row r="18" spans="1:25" x14ac:dyDescent="0.3">
      <c r="A18" s="165" t="str">
        <f t="shared" si="0"/>
        <v/>
      </c>
      <c r="B18" s="167"/>
      <c r="C18" s="155"/>
      <c r="D18" s="156"/>
      <c r="E18" s="156"/>
      <c r="F18" s="156"/>
      <c r="J18" s="165" t="str">
        <f t="shared" si="1"/>
        <v/>
      </c>
      <c r="K18" s="167"/>
      <c r="L18" s="155"/>
      <c r="M18" s="156"/>
      <c r="N18" s="156"/>
      <c r="O18" s="156"/>
      <c r="Y18" s="162"/>
    </row>
    <row r="19" spans="1:25" x14ac:dyDescent="0.3">
      <c r="A19" s="165" t="str">
        <f t="shared" si="0"/>
        <v/>
      </c>
      <c r="B19" s="167"/>
      <c r="C19" s="155"/>
      <c r="D19" s="156"/>
      <c r="E19" s="156"/>
      <c r="F19" s="156"/>
      <c r="J19" s="165" t="str">
        <f t="shared" si="1"/>
        <v/>
      </c>
      <c r="K19" s="167"/>
      <c r="L19" s="155"/>
      <c r="M19" s="156"/>
      <c r="N19" s="156"/>
      <c r="O19" s="156"/>
      <c r="Y19" s="162"/>
    </row>
    <row r="20" spans="1:25" x14ac:dyDescent="0.3">
      <c r="A20" s="165" t="str">
        <f t="shared" si="0"/>
        <v/>
      </c>
      <c r="B20" s="167"/>
      <c r="C20" s="155"/>
      <c r="D20" s="156"/>
      <c r="E20" s="156"/>
      <c r="F20" s="156"/>
      <c r="J20" s="165" t="str">
        <f t="shared" si="1"/>
        <v/>
      </c>
      <c r="K20" s="167"/>
      <c r="L20" s="155"/>
      <c r="M20" s="156"/>
      <c r="N20" s="156"/>
      <c r="O20" s="156"/>
      <c r="Y20" s="162"/>
    </row>
    <row r="21" spans="1:25" x14ac:dyDescent="0.3">
      <c r="A21" s="165" t="str">
        <f>IF(B21="","",MONTH(B21))</f>
        <v/>
      </c>
      <c r="J21" s="165" t="str">
        <f t="shared" si="1"/>
        <v/>
      </c>
      <c r="K21" s="167"/>
      <c r="L21" s="155"/>
      <c r="M21" s="156"/>
      <c r="N21" s="156"/>
      <c r="O21" s="156"/>
      <c r="Y21" s="162"/>
    </row>
    <row r="22" spans="1:25" x14ac:dyDescent="0.3">
      <c r="A22" s="165" t="str">
        <f t="shared" si="0"/>
        <v/>
      </c>
      <c r="J22" s="165" t="str">
        <f t="shared" si="1"/>
        <v/>
      </c>
      <c r="K22" s="167"/>
      <c r="L22" s="155"/>
      <c r="M22" s="156"/>
      <c r="N22" s="156"/>
      <c r="O22" s="156"/>
      <c r="Y22" s="162"/>
    </row>
    <row r="23" spans="1:25" x14ac:dyDescent="0.3">
      <c r="A23" s="165" t="str">
        <f t="shared" si="0"/>
        <v/>
      </c>
      <c r="J23" s="165" t="str">
        <f t="shared" si="1"/>
        <v/>
      </c>
      <c r="K23" s="167"/>
      <c r="L23" s="155"/>
      <c r="M23" s="156"/>
      <c r="N23" s="156"/>
      <c r="O23" s="156"/>
      <c r="Y23" s="162"/>
    </row>
    <row r="24" spans="1:25" x14ac:dyDescent="0.3">
      <c r="A24" s="165" t="str">
        <f t="shared" si="0"/>
        <v/>
      </c>
      <c r="J24" s="165" t="str">
        <f t="shared" si="1"/>
        <v/>
      </c>
      <c r="K24" s="167"/>
      <c r="L24" s="155"/>
      <c r="M24" s="156"/>
      <c r="N24" s="156"/>
      <c r="O24" s="156"/>
      <c r="Y24" s="162"/>
    </row>
    <row r="25" spans="1:25" x14ac:dyDescent="0.3">
      <c r="A25" s="165" t="str">
        <f t="shared" si="0"/>
        <v/>
      </c>
      <c r="J25" s="165" t="str">
        <f t="shared" si="1"/>
        <v/>
      </c>
      <c r="K25" s="167"/>
      <c r="L25" s="155"/>
      <c r="M25" s="156"/>
      <c r="N25" s="156"/>
      <c r="O25" s="156"/>
      <c r="Y25" s="162"/>
    </row>
    <row r="26" spans="1:25" x14ac:dyDescent="0.3">
      <c r="A26" s="165" t="str">
        <f t="shared" si="0"/>
        <v/>
      </c>
      <c r="J26" s="165" t="str">
        <f t="shared" si="1"/>
        <v/>
      </c>
      <c r="K26" s="167"/>
      <c r="L26" s="155"/>
      <c r="M26" s="156"/>
      <c r="N26" s="156"/>
      <c r="O26" s="156"/>
      <c r="Y26" s="162"/>
    </row>
    <row r="27" spans="1:25" x14ac:dyDescent="0.3">
      <c r="A27" s="165" t="str">
        <f t="shared" si="0"/>
        <v/>
      </c>
      <c r="J27" s="165" t="str">
        <f t="shared" si="1"/>
        <v/>
      </c>
      <c r="K27" s="167"/>
      <c r="L27" s="155"/>
      <c r="M27" s="156"/>
      <c r="N27" s="156"/>
      <c r="O27" s="156"/>
      <c r="Y27" s="162"/>
    </row>
    <row r="28" spans="1:25" x14ac:dyDescent="0.3">
      <c r="A28" s="165" t="str">
        <f t="shared" si="0"/>
        <v/>
      </c>
      <c r="J28" s="165" t="str">
        <f t="shared" si="1"/>
        <v/>
      </c>
      <c r="K28" s="167"/>
      <c r="L28" s="155"/>
      <c r="M28" s="156"/>
      <c r="N28" s="156"/>
      <c r="O28" s="156"/>
      <c r="Y28" s="162"/>
    </row>
    <row r="29" spans="1:25" x14ac:dyDescent="0.3">
      <c r="A29" s="165" t="str">
        <f t="shared" si="0"/>
        <v/>
      </c>
      <c r="J29" s="165" t="str">
        <f t="shared" si="1"/>
        <v/>
      </c>
      <c r="K29" s="167"/>
      <c r="L29" s="155"/>
      <c r="M29" s="156"/>
      <c r="N29" s="156"/>
      <c r="O29" s="156"/>
      <c r="Y29" s="162"/>
    </row>
    <row r="30" spans="1:25" x14ac:dyDescent="0.3">
      <c r="A30" s="165" t="str">
        <f t="shared" si="0"/>
        <v/>
      </c>
      <c r="J30" s="165" t="str">
        <f t="shared" si="1"/>
        <v/>
      </c>
      <c r="K30" s="167"/>
      <c r="L30" s="155"/>
      <c r="M30" s="156"/>
      <c r="N30" s="156"/>
      <c r="O30" s="156"/>
      <c r="Y30" s="162"/>
    </row>
    <row r="31" spans="1:25" x14ac:dyDescent="0.3">
      <c r="A31" s="165" t="str">
        <f t="shared" si="0"/>
        <v/>
      </c>
      <c r="J31" s="165" t="str">
        <f t="shared" si="1"/>
        <v/>
      </c>
      <c r="K31" s="167"/>
      <c r="L31" s="155"/>
      <c r="M31" s="156"/>
      <c r="N31" s="156"/>
      <c r="O31" s="156"/>
      <c r="Y31" s="162"/>
    </row>
    <row r="32" spans="1:25" x14ac:dyDescent="0.3">
      <c r="A32" s="165" t="str">
        <f t="shared" si="0"/>
        <v/>
      </c>
      <c r="J32" s="165" t="str">
        <f t="shared" si="1"/>
        <v/>
      </c>
      <c r="K32" s="167"/>
      <c r="L32" s="155"/>
      <c r="M32" s="156"/>
      <c r="N32" s="156"/>
      <c r="O32" s="156"/>
      <c r="Y32" s="162"/>
    </row>
    <row r="33" spans="1:25" x14ac:dyDescent="0.3">
      <c r="A33" s="165" t="str">
        <f t="shared" si="0"/>
        <v/>
      </c>
      <c r="J33" s="165" t="str">
        <f t="shared" si="1"/>
        <v/>
      </c>
      <c r="K33" s="167"/>
      <c r="L33" s="155"/>
      <c r="M33" s="156"/>
      <c r="N33" s="156"/>
      <c r="O33" s="156"/>
      <c r="Y33" s="162"/>
    </row>
    <row r="34" spans="1:25" x14ac:dyDescent="0.3">
      <c r="A34" s="165" t="str">
        <f t="shared" si="0"/>
        <v/>
      </c>
      <c r="J34" s="165" t="str">
        <f t="shared" si="1"/>
        <v/>
      </c>
      <c r="K34" s="167"/>
      <c r="L34" s="155"/>
      <c r="M34" s="156"/>
      <c r="N34" s="156"/>
      <c r="O34" s="156"/>
      <c r="Y34" s="162"/>
    </row>
    <row r="35" spans="1:25" x14ac:dyDescent="0.3">
      <c r="A35" s="165" t="str">
        <f t="shared" si="0"/>
        <v/>
      </c>
      <c r="J35" s="165" t="str">
        <f t="shared" si="1"/>
        <v/>
      </c>
      <c r="K35" s="167"/>
      <c r="L35" s="155"/>
      <c r="M35" s="156"/>
      <c r="N35" s="156"/>
      <c r="O35" s="156"/>
      <c r="Y35" s="162"/>
    </row>
    <row r="36" spans="1:25" x14ac:dyDescent="0.3">
      <c r="A36" s="165" t="str">
        <f t="shared" si="0"/>
        <v/>
      </c>
      <c r="J36" s="165" t="str">
        <f t="shared" si="1"/>
        <v/>
      </c>
      <c r="P36" s="171"/>
      <c r="Y36" s="162"/>
    </row>
    <row r="37" spans="1:25" x14ac:dyDescent="0.3">
      <c r="A37" s="165" t="str">
        <f t="shared" si="0"/>
        <v/>
      </c>
      <c r="J37" s="165" t="str">
        <f t="shared" si="1"/>
        <v/>
      </c>
      <c r="P37" s="171"/>
      <c r="Y37" s="162"/>
    </row>
    <row r="38" spans="1:25" x14ac:dyDescent="0.3">
      <c r="A38" s="165" t="str">
        <f t="shared" si="0"/>
        <v/>
      </c>
      <c r="J38" s="165" t="str">
        <f t="shared" si="1"/>
        <v/>
      </c>
      <c r="P38" s="171"/>
      <c r="Y38" s="162"/>
    </row>
    <row r="39" spans="1:25" x14ac:dyDescent="0.3">
      <c r="A39" s="165" t="str">
        <f t="shared" si="0"/>
        <v/>
      </c>
      <c r="J39" s="165" t="str">
        <f t="shared" si="1"/>
        <v/>
      </c>
      <c r="P39" s="171"/>
      <c r="Y39" s="162"/>
    </row>
    <row r="40" spans="1:25" x14ac:dyDescent="0.3">
      <c r="A40" s="165" t="str">
        <f t="shared" si="0"/>
        <v/>
      </c>
      <c r="J40" s="165" t="str">
        <f t="shared" si="1"/>
        <v/>
      </c>
      <c r="P40" s="171"/>
      <c r="Y40" s="162"/>
    </row>
    <row r="41" spans="1:25" x14ac:dyDescent="0.3">
      <c r="A41" s="165" t="str">
        <f t="shared" si="0"/>
        <v/>
      </c>
      <c r="J41" s="165" t="str">
        <f t="shared" si="1"/>
        <v/>
      </c>
      <c r="P41" s="171"/>
      <c r="Y41" s="162"/>
    </row>
    <row r="42" spans="1:25" x14ac:dyDescent="0.3">
      <c r="A42" s="165" t="str">
        <f t="shared" si="0"/>
        <v/>
      </c>
      <c r="J42" s="165" t="str">
        <f t="shared" si="1"/>
        <v/>
      </c>
      <c r="P42" s="171"/>
      <c r="Y42" s="162"/>
    </row>
    <row r="43" spans="1:25" x14ac:dyDescent="0.3">
      <c r="A43" s="165" t="str">
        <f t="shared" si="0"/>
        <v/>
      </c>
      <c r="J43" s="165" t="str">
        <f t="shared" si="1"/>
        <v/>
      </c>
      <c r="P43" s="171"/>
      <c r="Y43" s="162"/>
    </row>
    <row r="44" spans="1:25" x14ac:dyDescent="0.3">
      <c r="A44" s="165" t="str">
        <f t="shared" si="0"/>
        <v/>
      </c>
      <c r="J44" s="165" t="str">
        <f t="shared" si="1"/>
        <v/>
      </c>
      <c r="P44" s="171"/>
      <c r="Y44" s="162"/>
    </row>
    <row r="45" spans="1:25" x14ac:dyDescent="0.3">
      <c r="A45" s="165" t="str">
        <f t="shared" si="0"/>
        <v/>
      </c>
      <c r="J45" s="165" t="str">
        <f t="shared" si="1"/>
        <v/>
      </c>
      <c r="P45" s="171"/>
      <c r="Y45" s="162"/>
    </row>
    <row r="46" spans="1:25" x14ac:dyDescent="0.3">
      <c r="A46" s="165" t="str">
        <f t="shared" si="0"/>
        <v/>
      </c>
      <c r="J46" s="165" t="str">
        <f t="shared" si="1"/>
        <v/>
      </c>
      <c r="P46" s="171"/>
      <c r="Y46" s="162"/>
    </row>
    <row r="47" spans="1:25" x14ac:dyDescent="0.3">
      <c r="A47" s="165" t="str">
        <f t="shared" si="0"/>
        <v/>
      </c>
      <c r="J47" s="165" t="str">
        <f t="shared" si="1"/>
        <v/>
      </c>
      <c r="P47" s="171"/>
      <c r="Y47" s="162"/>
    </row>
    <row r="48" spans="1:25" x14ac:dyDescent="0.3">
      <c r="A48" s="165" t="str">
        <f t="shared" si="0"/>
        <v/>
      </c>
      <c r="J48" s="165" t="str">
        <f t="shared" si="1"/>
        <v/>
      </c>
      <c r="P48" s="171"/>
      <c r="Y48" s="162"/>
    </row>
    <row r="49" spans="1:25" x14ac:dyDescent="0.3">
      <c r="A49" s="165" t="str">
        <f t="shared" si="0"/>
        <v/>
      </c>
      <c r="J49" s="165" t="str">
        <f t="shared" si="1"/>
        <v/>
      </c>
      <c r="P49" s="171"/>
      <c r="Y49" s="162"/>
    </row>
    <row r="50" spans="1:25" x14ac:dyDescent="0.3">
      <c r="A50" s="165" t="str">
        <f t="shared" si="0"/>
        <v/>
      </c>
      <c r="J50" s="165" t="str">
        <f t="shared" si="1"/>
        <v/>
      </c>
      <c r="P50" s="171"/>
      <c r="Y50" s="162"/>
    </row>
    <row r="51" spans="1:25" x14ac:dyDescent="0.3">
      <c r="A51" s="165" t="str">
        <f t="shared" si="0"/>
        <v/>
      </c>
      <c r="J51" s="165" t="str">
        <f t="shared" si="1"/>
        <v/>
      </c>
      <c r="P51" s="171"/>
      <c r="Y51" s="162"/>
    </row>
    <row r="52" spans="1:25" x14ac:dyDescent="0.3">
      <c r="A52" s="165" t="str">
        <f t="shared" si="0"/>
        <v/>
      </c>
      <c r="J52" s="165" t="str">
        <f t="shared" si="1"/>
        <v/>
      </c>
      <c r="P52" s="171"/>
      <c r="Y52" s="162"/>
    </row>
    <row r="53" spans="1:25" x14ac:dyDescent="0.3">
      <c r="A53" s="165" t="str">
        <f t="shared" si="0"/>
        <v/>
      </c>
      <c r="J53" s="165" t="str">
        <f t="shared" si="1"/>
        <v/>
      </c>
      <c r="P53" s="171"/>
      <c r="Y53" s="162"/>
    </row>
    <row r="54" spans="1:25" x14ac:dyDescent="0.3">
      <c r="A54" s="165" t="str">
        <f t="shared" si="0"/>
        <v/>
      </c>
      <c r="J54" s="165" t="str">
        <f t="shared" si="1"/>
        <v/>
      </c>
      <c r="P54" s="171"/>
      <c r="Y54" s="162"/>
    </row>
    <row r="55" spans="1:25" x14ac:dyDescent="0.3">
      <c r="A55" s="165" t="str">
        <f t="shared" si="0"/>
        <v/>
      </c>
      <c r="J55" s="165" t="str">
        <f t="shared" si="1"/>
        <v/>
      </c>
      <c r="P55" s="171"/>
      <c r="Y55" s="162"/>
    </row>
    <row r="56" spans="1:25" x14ac:dyDescent="0.3">
      <c r="A56" s="165" t="str">
        <f t="shared" si="0"/>
        <v/>
      </c>
      <c r="J56" s="165" t="str">
        <f t="shared" si="1"/>
        <v/>
      </c>
      <c r="P56" s="171"/>
      <c r="Y56" s="162"/>
    </row>
    <row r="57" spans="1:25" x14ac:dyDescent="0.3">
      <c r="A57" s="165" t="str">
        <f t="shared" si="0"/>
        <v/>
      </c>
      <c r="J57" s="165" t="str">
        <f t="shared" si="1"/>
        <v/>
      </c>
      <c r="P57" s="171"/>
      <c r="Y57" s="162"/>
    </row>
    <row r="58" spans="1:25" x14ac:dyDescent="0.3">
      <c r="A58" s="165" t="str">
        <f t="shared" si="0"/>
        <v/>
      </c>
      <c r="J58" s="165" t="str">
        <f t="shared" si="1"/>
        <v/>
      </c>
      <c r="P58" s="171"/>
      <c r="Y58" s="162"/>
    </row>
    <row r="59" spans="1:25" x14ac:dyDescent="0.3">
      <c r="A59" s="165" t="str">
        <f t="shared" si="0"/>
        <v/>
      </c>
      <c r="J59" s="165" t="str">
        <f t="shared" si="1"/>
        <v/>
      </c>
      <c r="P59" s="171"/>
      <c r="Y59" s="162"/>
    </row>
    <row r="60" spans="1:25" x14ac:dyDescent="0.3">
      <c r="A60" s="165" t="str">
        <f t="shared" si="0"/>
        <v/>
      </c>
      <c r="J60" s="165" t="str">
        <f t="shared" si="1"/>
        <v/>
      </c>
      <c r="P60" s="171"/>
      <c r="Y60" s="162"/>
    </row>
    <row r="61" spans="1:25" x14ac:dyDescent="0.3">
      <c r="A61" s="165" t="str">
        <f t="shared" si="0"/>
        <v/>
      </c>
      <c r="J61" s="165" t="str">
        <f t="shared" si="1"/>
        <v/>
      </c>
      <c r="P61" s="171"/>
      <c r="Y61" s="162"/>
    </row>
    <row r="62" spans="1:25" x14ac:dyDescent="0.3">
      <c r="A62" s="165" t="str">
        <f t="shared" si="0"/>
        <v/>
      </c>
      <c r="J62" s="165" t="str">
        <f t="shared" si="1"/>
        <v/>
      </c>
      <c r="P62" s="171"/>
      <c r="Y62" s="162"/>
    </row>
    <row r="63" spans="1:25" x14ac:dyDescent="0.3">
      <c r="A63" s="165" t="str">
        <f t="shared" si="0"/>
        <v/>
      </c>
      <c r="J63" s="165" t="str">
        <f t="shared" si="1"/>
        <v/>
      </c>
      <c r="P63" s="171"/>
      <c r="Y63" s="162"/>
    </row>
    <row r="64" spans="1:25" x14ac:dyDescent="0.3">
      <c r="A64" s="165" t="str">
        <f t="shared" si="0"/>
        <v/>
      </c>
      <c r="J64" s="165" t="str">
        <f t="shared" si="1"/>
        <v/>
      </c>
      <c r="P64" s="171"/>
      <c r="Y64" s="162"/>
    </row>
    <row r="65" spans="1:25" x14ac:dyDescent="0.3">
      <c r="A65" s="165" t="str">
        <f t="shared" si="0"/>
        <v/>
      </c>
      <c r="J65" s="165" t="str">
        <f t="shared" si="1"/>
        <v/>
      </c>
      <c r="P65" s="171"/>
      <c r="Y65" s="162"/>
    </row>
    <row r="66" spans="1:25" x14ac:dyDescent="0.3">
      <c r="A66" s="165" t="str">
        <f t="shared" si="0"/>
        <v/>
      </c>
      <c r="J66" s="165" t="str">
        <f t="shared" si="1"/>
        <v/>
      </c>
      <c r="P66" s="171"/>
      <c r="Y66" s="162"/>
    </row>
    <row r="67" spans="1:25" x14ac:dyDescent="0.3">
      <c r="A67" s="165" t="str">
        <f t="shared" si="0"/>
        <v/>
      </c>
      <c r="J67" s="165" t="str">
        <f t="shared" si="1"/>
        <v/>
      </c>
      <c r="P67" s="171"/>
      <c r="Y67" s="162"/>
    </row>
    <row r="68" spans="1:25" x14ac:dyDescent="0.3">
      <c r="A68" s="165" t="str">
        <f t="shared" si="0"/>
        <v/>
      </c>
      <c r="J68" s="165" t="str">
        <f t="shared" si="1"/>
        <v/>
      </c>
      <c r="P68" s="171"/>
      <c r="Y68" s="162"/>
    </row>
    <row r="69" spans="1:25" x14ac:dyDescent="0.3">
      <c r="A69" s="165" t="str">
        <f t="shared" ref="A69:A132" si="2">IF(B69="","",MONTH(B69))</f>
        <v/>
      </c>
      <c r="J69" s="165" t="str">
        <f t="shared" si="1"/>
        <v/>
      </c>
      <c r="P69" s="171"/>
      <c r="Y69" s="162"/>
    </row>
    <row r="70" spans="1:25" x14ac:dyDescent="0.3">
      <c r="A70" s="165" t="str">
        <f t="shared" si="2"/>
        <v/>
      </c>
      <c r="J70" s="165" t="str">
        <f t="shared" ref="J70:J133" si="3">IF(K70="","",MONTH(K70))</f>
        <v/>
      </c>
      <c r="P70" s="171"/>
      <c r="Y70" s="162"/>
    </row>
    <row r="71" spans="1:25" x14ac:dyDescent="0.3">
      <c r="A71" s="165" t="str">
        <f t="shared" si="2"/>
        <v/>
      </c>
      <c r="J71" s="165" t="str">
        <f t="shared" si="3"/>
        <v/>
      </c>
      <c r="P71" s="171"/>
      <c r="Y71" s="162"/>
    </row>
    <row r="72" spans="1:25" x14ac:dyDescent="0.3">
      <c r="A72" s="165" t="str">
        <f t="shared" si="2"/>
        <v/>
      </c>
      <c r="J72" s="165" t="str">
        <f t="shared" si="3"/>
        <v/>
      </c>
      <c r="P72" s="171"/>
      <c r="Y72" s="162"/>
    </row>
    <row r="73" spans="1:25" x14ac:dyDescent="0.3">
      <c r="A73" s="165" t="str">
        <f t="shared" si="2"/>
        <v/>
      </c>
      <c r="J73" s="165" t="str">
        <f t="shared" si="3"/>
        <v/>
      </c>
      <c r="P73" s="171"/>
      <c r="Y73" s="162"/>
    </row>
    <row r="74" spans="1:25" x14ac:dyDescent="0.3">
      <c r="A74" s="165" t="str">
        <f t="shared" si="2"/>
        <v/>
      </c>
      <c r="J74" s="165" t="str">
        <f t="shared" si="3"/>
        <v/>
      </c>
      <c r="P74" s="171"/>
      <c r="Y74" s="162"/>
    </row>
    <row r="75" spans="1:25" x14ac:dyDescent="0.3">
      <c r="A75" s="165" t="str">
        <f t="shared" si="2"/>
        <v/>
      </c>
      <c r="J75" s="165" t="str">
        <f t="shared" si="3"/>
        <v/>
      </c>
      <c r="P75" s="171"/>
      <c r="Y75" s="162"/>
    </row>
    <row r="76" spans="1:25" x14ac:dyDescent="0.3">
      <c r="A76" s="165" t="str">
        <f t="shared" si="2"/>
        <v/>
      </c>
      <c r="J76" s="165" t="str">
        <f t="shared" si="3"/>
        <v/>
      </c>
      <c r="P76" s="171"/>
      <c r="Y76" s="162"/>
    </row>
    <row r="77" spans="1:25" x14ac:dyDescent="0.3">
      <c r="A77" s="165" t="str">
        <f t="shared" si="2"/>
        <v/>
      </c>
      <c r="J77" s="165" t="str">
        <f t="shared" si="3"/>
        <v/>
      </c>
      <c r="P77" s="171"/>
      <c r="Y77" s="162"/>
    </row>
    <row r="78" spans="1:25" x14ac:dyDescent="0.3">
      <c r="A78" s="165" t="str">
        <f t="shared" si="2"/>
        <v/>
      </c>
      <c r="J78" s="165" t="str">
        <f t="shared" si="3"/>
        <v/>
      </c>
      <c r="P78" s="171"/>
      <c r="Y78" s="162"/>
    </row>
    <row r="79" spans="1:25" x14ac:dyDescent="0.3">
      <c r="A79" s="165" t="str">
        <f t="shared" si="2"/>
        <v/>
      </c>
      <c r="J79" s="165" t="str">
        <f t="shared" si="3"/>
        <v/>
      </c>
      <c r="P79" s="171"/>
      <c r="Y79" s="162"/>
    </row>
    <row r="80" spans="1:25" x14ac:dyDescent="0.3">
      <c r="A80" s="165" t="str">
        <f t="shared" si="2"/>
        <v/>
      </c>
      <c r="J80" s="165" t="str">
        <f t="shared" si="3"/>
        <v/>
      </c>
      <c r="P80" s="171"/>
      <c r="Y80" s="162"/>
    </row>
    <row r="81" spans="1:25" x14ac:dyDescent="0.3">
      <c r="A81" s="165" t="str">
        <f t="shared" si="2"/>
        <v/>
      </c>
      <c r="J81" s="165" t="str">
        <f t="shared" si="3"/>
        <v/>
      </c>
      <c r="P81" s="171"/>
      <c r="Y81" s="162"/>
    </row>
    <row r="82" spans="1:25" x14ac:dyDescent="0.3">
      <c r="A82" s="165" t="str">
        <f t="shared" si="2"/>
        <v/>
      </c>
      <c r="J82" s="165" t="str">
        <f t="shared" si="3"/>
        <v/>
      </c>
      <c r="P82" s="171"/>
      <c r="Y82" s="162"/>
    </row>
    <row r="83" spans="1:25" x14ac:dyDescent="0.3">
      <c r="A83" s="165" t="str">
        <f t="shared" si="2"/>
        <v/>
      </c>
      <c r="J83" s="165" t="str">
        <f t="shared" si="3"/>
        <v/>
      </c>
      <c r="P83" s="171"/>
      <c r="Y83" s="162"/>
    </row>
    <row r="84" spans="1:25" x14ac:dyDescent="0.3">
      <c r="A84" s="165" t="str">
        <f t="shared" si="2"/>
        <v/>
      </c>
      <c r="J84" s="165" t="str">
        <f t="shared" si="3"/>
        <v/>
      </c>
      <c r="P84" s="171"/>
      <c r="Y84" s="162"/>
    </row>
    <row r="85" spans="1:25" x14ac:dyDescent="0.3">
      <c r="A85" s="165" t="str">
        <f t="shared" si="2"/>
        <v/>
      </c>
      <c r="J85" s="165" t="str">
        <f t="shared" si="3"/>
        <v/>
      </c>
      <c r="P85" s="171"/>
      <c r="Y85" s="162"/>
    </row>
    <row r="86" spans="1:25" x14ac:dyDescent="0.3">
      <c r="A86" s="165" t="str">
        <f t="shared" si="2"/>
        <v/>
      </c>
      <c r="J86" s="165" t="str">
        <f t="shared" si="3"/>
        <v/>
      </c>
      <c r="P86" s="171"/>
      <c r="Y86" s="162"/>
    </row>
    <row r="87" spans="1:25" x14ac:dyDescent="0.3">
      <c r="A87" s="165" t="str">
        <f t="shared" si="2"/>
        <v/>
      </c>
      <c r="J87" s="165" t="str">
        <f t="shared" si="3"/>
        <v/>
      </c>
      <c r="P87" s="171"/>
      <c r="Y87" s="162"/>
    </row>
    <row r="88" spans="1:25" x14ac:dyDescent="0.3">
      <c r="A88" s="165" t="str">
        <f t="shared" si="2"/>
        <v/>
      </c>
      <c r="J88" s="165" t="str">
        <f t="shared" si="3"/>
        <v/>
      </c>
      <c r="P88" s="171"/>
      <c r="Y88" s="162"/>
    </row>
    <row r="89" spans="1:25" x14ac:dyDescent="0.3">
      <c r="A89" s="165" t="str">
        <f t="shared" si="2"/>
        <v/>
      </c>
      <c r="J89" s="165" t="str">
        <f t="shared" si="3"/>
        <v/>
      </c>
      <c r="P89" s="171"/>
      <c r="Y89" s="162"/>
    </row>
    <row r="90" spans="1:25" x14ac:dyDescent="0.3">
      <c r="A90" s="165" t="str">
        <f t="shared" si="2"/>
        <v/>
      </c>
      <c r="J90" s="165" t="str">
        <f t="shared" si="3"/>
        <v/>
      </c>
      <c r="P90" s="171"/>
      <c r="Y90" s="162"/>
    </row>
    <row r="91" spans="1:25" x14ac:dyDescent="0.3">
      <c r="A91" s="165" t="str">
        <f t="shared" si="2"/>
        <v/>
      </c>
      <c r="J91" s="165" t="str">
        <f t="shared" si="3"/>
        <v/>
      </c>
      <c r="P91" s="171"/>
      <c r="Y91" s="162"/>
    </row>
    <row r="92" spans="1:25" x14ac:dyDescent="0.3">
      <c r="A92" s="165" t="str">
        <f t="shared" si="2"/>
        <v/>
      </c>
      <c r="J92" s="165" t="str">
        <f t="shared" si="3"/>
        <v/>
      </c>
      <c r="P92" s="171"/>
      <c r="Y92" s="162"/>
    </row>
    <row r="93" spans="1:25" x14ac:dyDescent="0.3">
      <c r="A93" s="165" t="str">
        <f t="shared" si="2"/>
        <v/>
      </c>
      <c r="J93" s="165" t="str">
        <f t="shared" si="3"/>
        <v/>
      </c>
      <c r="P93" s="171"/>
      <c r="Y93" s="162"/>
    </row>
    <row r="94" spans="1:25" x14ac:dyDescent="0.3">
      <c r="A94" s="165" t="str">
        <f t="shared" si="2"/>
        <v/>
      </c>
      <c r="J94" s="165" t="str">
        <f t="shared" si="3"/>
        <v/>
      </c>
      <c r="P94" s="171"/>
      <c r="Y94" s="162"/>
    </row>
    <row r="95" spans="1:25" x14ac:dyDescent="0.3">
      <c r="A95" s="165" t="str">
        <f t="shared" si="2"/>
        <v/>
      </c>
      <c r="J95" s="165" t="str">
        <f t="shared" si="3"/>
        <v/>
      </c>
      <c r="P95" s="171"/>
      <c r="Y95" s="162"/>
    </row>
    <row r="96" spans="1:25" x14ac:dyDescent="0.3">
      <c r="A96" s="165" t="str">
        <f t="shared" si="2"/>
        <v/>
      </c>
      <c r="J96" s="165" t="str">
        <f t="shared" si="3"/>
        <v/>
      </c>
      <c r="P96" s="171"/>
      <c r="Y96" s="162"/>
    </row>
    <row r="97" spans="1:25" x14ac:dyDescent="0.3">
      <c r="A97" s="165" t="str">
        <f t="shared" si="2"/>
        <v/>
      </c>
      <c r="J97" s="165" t="str">
        <f t="shared" si="3"/>
        <v/>
      </c>
      <c r="P97" s="171"/>
      <c r="Y97" s="162"/>
    </row>
    <row r="98" spans="1:25" x14ac:dyDescent="0.3">
      <c r="A98" s="165" t="str">
        <f t="shared" si="2"/>
        <v/>
      </c>
      <c r="J98" s="165" t="str">
        <f t="shared" si="3"/>
        <v/>
      </c>
      <c r="P98" s="171"/>
      <c r="Y98" s="162"/>
    </row>
    <row r="99" spans="1:25" x14ac:dyDescent="0.3">
      <c r="A99" s="165" t="str">
        <f t="shared" si="2"/>
        <v/>
      </c>
      <c r="J99" s="165" t="str">
        <f t="shared" si="3"/>
        <v/>
      </c>
      <c r="P99" s="171"/>
      <c r="Y99" s="162"/>
    </row>
    <row r="100" spans="1:25" x14ac:dyDescent="0.3">
      <c r="A100" s="165" t="str">
        <f t="shared" si="2"/>
        <v/>
      </c>
      <c r="J100" s="165" t="str">
        <f t="shared" si="3"/>
        <v/>
      </c>
      <c r="P100" s="171"/>
      <c r="Y100" s="162"/>
    </row>
    <row r="101" spans="1:25" x14ac:dyDescent="0.3">
      <c r="A101" s="165" t="str">
        <f t="shared" si="2"/>
        <v/>
      </c>
      <c r="J101" s="165" t="str">
        <f t="shared" si="3"/>
        <v/>
      </c>
      <c r="P101" s="171"/>
      <c r="Y101" s="162"/>
    </row>
    <row r="102" spans="1:25" x14ac:dyDescent="0.3">
      <c r="A102" s="165" t="str">
        <f t="shared" si="2"/>
        <v/>
      </c>
      <c r="J102" s="165" t="str">
        <f t="shared" si="3"/>
        <v/>
      </c>
      <c r="P102" s="171"/>
      <c r="Y102" s="162"/>
    </row>
    <row r="103" spans="1:25" x14ac:dyDescent="0.3">
      <c r="A103" s="165" t="str">
        <f t="shared" si="2"/>
        <v/>
      </c>
      <c r="J103" s="165" t="str">
        <f t="shared" si="3"/>
        <v/>
      </c>
      <c r="P103" s="171"/>
      <c r="Y103" s="162"/>
    </row>
    <row r="104" spans="1:25" x14ac:dyDescent="0.3">
      <c r="A104" s="165" t="str">
        <f t="shared" si="2"/>
        <v/>
      </c>
      <c r="J104" s="165" t="str">
        <f t="shared" si="3"/>
        <v/>
      </c>
      <c r="P104" s="171"/>
      <c r="Y104" s="162"/>
    </row>
    <row r="105" spans="1:25" x14ac:dyDescent="0.3">
      <c r="A105" s="165" t="str">
        <f t="shared" si="2"/>
        <v/>
      </c>
      <c r="J105" s="165" t="str">
        <f t="shared" si="3"/>
        <v/>
      </c>
      <c r="P105" s="171"/>
      <c r="Y105" s="162"/>
    </row>
    <row r="106" spans="1:25" x14ac:dyDescent="0.3">
      <c r="A106" s="165" t="str">
        <f t="shared" si="2"/>
        <v/>
      </c>
      <c r="J106" s="165" t="str">
        <f t="shared" si="3"/>
        <v/>
      </c>
      <c r="P106" s="171"/>
      <c r="Y106" s="162"/>
    </row>
    <row r="107" spans="1:25" x14ac:dyDescent="0.3">
      <c r="A107" s="165" t="str">
        <f t="shared" si="2"/>
        <v/>
      </c>
      <c r="J107" s="165" t="str">
        <f t="shared" si="3"/>
        <v/>
      </c>
      <c r="P107" s="171"/>
      <c r="Y107" s="162"/>
    </row>
    <row r="108" spans="1:25" x14ac:dyDescent="0.3">
      <c r="A108" s="165" t="str">
        <f t="shared" si="2"/>
        <v/>
      </c>
      <c r="J108" s="165" t="str">
        <f t="shared" si="3"/>
        <v/>
      </c>
      <c r="P108" s="171"/>
      <c r="Y108" s="162"/>
    </row>
    <row r="109" spans="1:25" x14ac:dyDescent="0.3">
      <c r="A109" s="165" t="str">
        <f t="shared" si="2"/>
        <v/>
      </c>
      <c r="J109" s="165" t="str">
        <f t="shared" si="3"/>
        <v/>
      </c>
      <c r="P109" s="171"/>
      <c r="Y109" s="162"/>
    </row>
    <row r="110" spans="1:25" x14ac:dyDescent="0.3">
      <c r="A110" s="165" t="str">
        <f t="shared" si="2"/>
        <v/>
      </c>
      <c r="J110" s="165" t="str">
        <f t="shared" si="3"/>
        <v/>
      </c>
      <c r="P110" s="171"/>
      <c r="Y110" s="162"/>
    </row>
    <row r="111" spans="1:25" x14ac:dyDescent="0.3">
      <c r="A111" s="165" t="str">
        <f t="shared" si="2"/>
        <v/>
      </c>
      <c r="J111" s="165" t="str">
        <f t="shared" si="3"/>
        <v/>
      </c>
      <c r="P111" s="171"/>
      <c r="Y111" s="162"/>
    </row>
    <row r="112" spans="1:25" x14ac:dyDescent="0.3">
      <c r="A112" s="165" t="str">
        <f t="shared" si="2"/>
        <v/>
      </c>
      <c r="J112" s="165" t="str">
        <f t="shared" si="3"/>
        <v/>
      </c>
      <c r="P112" s="171"/>
      <c r="Y112" s="162"/>
    </row>
    <row r="113" spans="1:25" x14ac:dyDescent="0.3">
      <c r="A113" s="165" t="str">
        <f t="shared" si="2"/>
        <v/>
      </c>
      <c r="J113" s="165" t="str">
        <f t="shared" si="3"/>
        <v/>
      </c>
      <c r="P113" s="171"/>
      <c r="Y113" s="162"/>
    </row>
    <row r="114" spans="1:25" x14ac:dyDescent="0.3">
      <c r="A114" s="165" t="str">
        <f t="shared" si="2"/>
        <v/>
      </c>
      <c r="J114" s="165" t="str">
        <f t="shared" si="3"/>
        <v/>
      </c>
      <c r="P114" s="171"/>
      <c r="Y114" s="162"/>
    </row>
    <row r="115" spans="1:25" x14ac:dyDescent="0.3">
      <c r="A115" s="165" t="str">
        <f t="shared" si="2"/>
        <v/>
      </c>
      <c r="J115" s="165" t="str">
        <f t="shared" si="3"/>
        <v/>
      </c>
      <c r="P115" s="171"/>
      <c r="Y115" s="162"/>
    </row>
    <row r="116" spans="1:25" x14ac:dyDescent="0.3">
      <c r="A116" s="165" t="str">
        <f t="shared" si="2"/>
        <v/>
      </c>
      <c r="J116" s="165" t="str">
        <f t="shared" si="3"/>
        <v/>
      </c>
      <c r="P116" s="171"/>
      <c r="Y116" s="162"/>
    </row>
    <row r="117" spans="1:25" x14ac:dyDescent="0.3">
      <c r="A117" s="165" t="str">
        <f t="shared" si="2"/>
        <v/>
      </c>
      <c r="J117" s="165" t="str">
        <f t="shared" si="3"/>
        <v/>
      </c>
      <c r="P117" s="171"/>
      <c r="Y117" s="162"/>
    </row>
    <row r="118" spans="1:25" x14ac:dyDescent="0.3">
      <c r="A118" s="165" t="str">
        <f t="shared" si="2"/>
        <v/>
      </c>
      <c r="J118" s="165" t="str">
        <f t="shared" si="3"/>
        <v/>
      </c>
      <c r="P118" s="171"/>
      <c r="Y118" s="162"/>
    </row>
    <row r="119" spans="1:25" x14ac:dyDescent="0.3">
      <c r="A119" s="165" t="str">
        <f t="shared" si="2"/>
        <v/>
      </c>
      <c r="J119" s="165" t="str">
        <f t="shared" si="3"/>
        <v/>
      </c>
      <c r="P119" s="171"/>
      <c r="Y119" s="162"/>
    </row>
    <row r="120" spans="1:25" x14ac:dyDescent="0.3">
      <c r="A120" s="165" t="str">
        <f t="shared" si="2"/>
        <v/>
      </c>
      <c r="J120" s="165" t="str">
        <f t="shared" si="3"/>
        <v/>
      </c>
      <c r="P120" s="171"/>
      <c r="Y120" s="162"/>
    </row>
    <row r="121" spans="1:25" x14ac:dyDescent="0.3">
      <c r="A121" s="165" t="str">
        <f t="shared" si="2"/>
        <v/>
      </c>
      <c r="J121" s="165" t="str">
        <f t="shared" si="3"/>
        <v/>
      </c>
      <c r="P121" s="171"/>
      <c r="Y121" s="162"/>
    </row>
    <row r="122" spans="1:25" x14ac:dyDescent="0.3">
      <c r="A122" s="165" t="str">
        <f t="shared" si="2"/>
        <v/>
      </c>
      <c r="J122" s="165" t="str">
        <f t="shared" si="3"/>
        <v/>
      </c>
      <c r="P122" s="171"/>
      <c r="Y122" s="162"/>
    </row>
    <row r="123" spans="1:25" x14ac:dyDescent="0.3">
      <c r="A123" s="165" t="str">
        <f t="shared" si="2"/>
        <v/>
      </c>
      <c r="J123" s="165" t="str">
        <f t="shared" si="3"/>
        <v/>
      </c>
      <c r="P123" s="171"/>
      <c r="Y123" s="162"/>
    </row>
    <row r="124" spans="1:25" x14ac:dyDescent="0.3">
      <c r="A124" s="165" t="str">
        <f t="shared" si="2"/>
        <v/>
      </c>
      <c r="J124" s="165" t="str">
        <f t="shared" si="3"/>
        <v/>
      </c>
      <c r="P124" s="171"/>
      <c r="Y124" s="162"/>
    </row>
    <row r="125" spans="1:25" x14ac:dyDescent="0.3">
      <c r="A125" s="165" t="str">
        <f t="shared" si="2"/>
        <v/>
      </c>
      <c r="J125" s="165" t="str">
        <f t="shared" si="3"/>
        <v/>
      </c>
      <c r="P125" s="171"/>
      <c r="Y125" s="162"/>
    </row>
    <row r="126" spans="1:25" x14ac:dyDescent="0.3">
      <c r="A126" s="165" t="str">
        <f t="shared" si="2"/>
        <v/>
      </c>
      <c r="J126" s="165" t="str">
        <f t="shared" si="3"/>
        <v/>
      </c>
      <c r="P126" s="171"/>
      <c r="Y126" s="162"/>
    </row>
    <row r="127" spans="1:25" x14ac:dyDescent="0.3">
      <c r="A127" s="165" t="str">
        <f t="shared" si="2"/>
        <v/>
      </c>
      <c r="J127" s="165" t="str">
        <f t="shared" si="3"/>
        <v/>
      </c>
      <c r="P127" s="171"/>
      <c r="Y127" s="162"/>
    </row>
    <row r="128" spans="1:25" x14ac:dyDescent="0.3">
      <c r="A128" s="165" t="str">
        <f t="shared" si="2"/>
        <v/>
      </c>
      <c r="J128" s="165" t="str">
        <f t="shared" si="3"/>
        <v/>
      </c>
      <c r="P128" s="171"/>
      <c r="Y128" s="162"/>
    </row>
    <row r="129" spans="1:25" x14ac:dyDescent="0.3">
      <c r="A129" s="165" t="str">
        <f t="shared" si="2"/>
        <v/>
      </c>
      <c r="J129" s="165" t="str">
        <f t="shared" si="3"/>
        <v/>
      </c>
      <c r="P129" s="171"/>
      <c r="Y129" s="162"/>
    </row>
    <row r="130" spans="1:25" x14ac:dyDescent="0.3">
      <c r="A130" s="165" t="str">
        <f t="shared" si="2"/>
        <v/>
      </c>
      <c r="J130" s="165" t="str">
        <f t="shared" si="3"/>
        <v/>
      </c>
      <c r="P130" s="171"/>
      <c r="Y130" s="162"/>
    </row>
    <row r="131" spans="1:25" x14ac:dyDescent="0.3">
      <c r="A131" s="165" t="str">
        <f t="shared" si="2"/>
        <v/>
      </c>
      <c r="J131" s="165" t="str">
        <f t="shared" si="3"/>
        <v/>
      </c>
      <c r="P131" s="171"/>
      <c r="Y131" s="162"/>
    </row>
    <row r="132" spans="1:25" x14ac:dyDescent="0.3">
      <c r="A132" s="165" t="str">
        <f t="shared" si="2"/>
        <v/>
      </c>
      <c r="J132" s="165" t="str">
        <f t="shared" si="3"/>
        <v/>
      </c>
      <c r="P132" s="171"/>
      <c r="Y132" s="162"/>
    </row>
    <row r="133" spans="1:25" x14ac:dyDescent="0.3">
      <c r="A133" s="165" t="str">
        <f t="shared" ref="A133:A196" si="4">IF(B133="","",MONTH(B133))</f>
        <v/>
      </c>
      <c r="J133" s="165" t="str">
        <f t="shared" si="3"/>
        <v/>
      </c>
      <c r="P133" s="171"/>
      <c r="Y133" s="162"/>
    </row>
    <row r="134" spans="1:25" x14ac:dyDescent="0.3">
      <c r="A134" s="165" t="str">
        <f t="shared" si="4"/>
        <v/>
      </c>
      <c r="J134" s="165" t="str">
        <f t="shared" ref="J134:J197" si="5">IF(K134="","",MONTH(K134))</f>
        <v/>
      </c>
      <c r="P134" s="171"/>
      <c r="Y134" s="162"/>
    </row>
    <row r="135" spans="1:25" x14ac:dyDescent="0.3">
      <c r="A135" s="165" t="str">
        <f t="shared" si="4"/>
        <v/>
      </c>
      <c r="J135" s="165" t="str">
        <f t="shared" si="5"/>
        <v/>
      </c>
      <c r="P135" s="171"/>
      <c r="Y135" s="162"/>
    </row>
    <row r="136" spans="1:25" x14ac:dyDescent="0.3">
      <c r="A136" s="165" t="str">
        <f t="shared" si="4"/>
        <v/>
      </c>
      <c r="J136" s="165" t="str">
        <f t="shared" si="5"/>
        <v/>
      </c>
      <c r="P136" s="171"/>
      <c r="Y136" s="162"/>
    </row>
    <row r="137" spans="1:25" x14ac:dyDescent="0.3">
      <c r="A137" s="165" t="str">
        <f t="shared" si="4"/>
        <v/>
      </c>
      <c r="J137" s="165" t="str">
        <f t="shared" si="5"/>
        <v/>
      </c>
      <c r="P137" s="171"/>
      <c r="Y137" s="162"/>
    </row>
    <row r="138" spans="1:25" x14ac:dyDescent="0.3">
      <c r="A138" s="165" t="str">
        <f t="shared" si="4"/>
        <v/>
      </c>
      <c r="J138" s="165" t="str">
        <f t="shared" si="5"/>
        <v/>
      </c>
      <c r="P138" s="171"/>
      <c r="Y138" s="162"/>
    </row>
    <row r="139" spans="1:25" x14ac:dyDescent="0.3">
      <c r="A139" s="165" t="str">
        <f t="shared" si="4"/>
        <v/>
      </c>
      <c r="J139" s="165" t="str">
        <f t="shared" si="5"/>
        <v/>
      </c>
      <c r="P139" s="171"/>
      <c r="Y139" s="162"/>
    </row>
    <row r="140" spans="1:25" x14ac:dyDescent="0.3">
      <c r="A140" s="165" t="str">
        <f t="shared" si="4"/>
        <v/>
      </c>
      <c r="J140" s="165" t="str">
        <f t="shared" si="5"/>
        <v/>
      </c>
      <c r="P140" s="171"/>
      <c r="Y140" s="162"/>
    </row>
    <row r="141" spans="1:25" x14ac:dyDescent="0.3">
      <c r="A141" s="165" t="str">
        <f t="shared" si="4"/>
        <v/>
      </c>
      <c r="J141" s="165" t="str">
        <f t="shared" si="5"/>
        <v/>
      </c>
      <c r="P141" s="171"/>
      <c r="Y141" s="162"/>
    </row>
    <row r="142" spans="1:25" x14ac:dyDescent="0.3">
      <c r="A142" s="165" t="str">
        <f t="shared" si="4"/>
        <v/>
      </c>
      <c r="J142" s="165" t="str">
        <f t="shared" si="5"/>
        <v/>
      </c>
      <c r="P142" s="171"/>
      <c r="Y142" s="162"/>
    </row>
    <row r="143" spans="1:25" x14ac:dyDescent="0.3">
      <c r="A143" s="165" t="str">
        <f t="shared" si="4"/>
        <v/>
      </c>
      <c r="J143" s="165" t="str">
        <f t="shared" si="5"/>
        <v/>
      </c>
      <c r="P143" s="171"/>
      <c r="Y143" s="162"/>
    </row>
    <row r="144" spans="1:25" x14ac:dyDescent="0.3">
      <c r="A144" s="165" t="str">
        <f t="shared" si="4"/>
        <v/>
      </c>
      <c r="J144" s="165" t="str">
        <f t="shared" si="5"/>
        <v/>
      </c>
      <c r="P144" s="171"/>
      <c r="Y144" s="162"/>
    </row>
    <row r="145" spans="1:25" x14ac:dyDescent="0.3">
      <c r="A145" s="165" t="str">
        <f t="shared" si="4"/>
        <v/>
      </c>
      <c r="J145" s="165" t="str">
        <f t="shared" si="5"/>
        <v/>
      </c>
      <c r="P145" s="171"/>
      <c r="Y145" s="162"/>
    </row>
    <row r="146" spans="1:25" x14ac:dyDescent="0.3">
      <c r="A146" s="165" t="str">
        <f t="shared" si="4"/>
        <v/>
      </c>
      <c r="J146" s="165" t="str">
        <f t="shared" si="5"/>
        <v/>
      </c>
      <c r="P146" s="171"/>
      <c r="Y146" s="162"/>
    </row>
    <row r="147" spans="1:25" x14ac:dyDescent="0.3">
      <c r="A147" s="165" t="str">
        <f t="shared" si="4"/>
        <v/>
      </c>
      <c r="J147" s="165" t="str">
        <f t="shared" si="5"/>
        <v/>
      </c>
      <c r="P147" s="171"/>
      <c r="Y147" s="162"/>
    </row>
    <row r="148" spans="1:25" x14ac:dyDescent="0.3">
      <c r="A148" s="165" t="str">
        <f t="shared" si="4"/>
        <v/>
      </c>
      <c r="J148" s="165" t="str">
        <f t="shared" si="5"/>
        <v/>
      </c>
      <c r="P148" s="171"/>
      <c r="Y148" s="162"/>
    </row>
    <row r="149" spans="1:25" x14ac:dyDescent="0.3">
      <c r="A149" s="165" t="str">
        <f t="shared" si="4"/>
        <v/>
      </c>
      <c r="J149" s="165" t="str">
        <f t="shared" si="5"/>
        <v/>
      </c>
      <c r="P149" s="171"/>
      <c r="Y149" s="162"/>
    </row>
    <row r="150" spans="1:25" x14ac:dyDescent="0.3">
      <c r="A150" s="165" t="str">
        <f t="shared" si="4"/>
        <v/>
      </c>
      <c r="J150" s="165" t="str">
        <f t="shared" si="5"/>
        <v/>
      </c>
      <c r="P150" s="171"/>
      <c r="Y150" s="162"/>
    </row>
    <row r="151" spans="1:25" x14ac:dyDescent="0.3">
      <c r="A151" s="165" t="str">
        <f t="shared" si="4"/>
        <v/>
      </c>
      <c r="J151" s="165" t="str">
        <f t="shared" si="5"/>
        <v/>
      </c>
      <c r="P151" s="171"/>
      <c r="Y151" s="162"/>
    </row>
    <row r="152" spans="1:25" x14ac:dyDescent="0.3">
      <c r="A152" s="165" t="str">
        <f t="shared" si="4"/>
        <v/>
      </c>
      <c r="J152" s="165" t="str">
        <f t="shared" si="5"/>
        <v/>
      </c>
      <c r="P152" s="171"/>
      <c r="Y152" s="162"/>
    </row>
    <row r="153" spans="1:25" x14ac:dyDescent="0.3">
      <c r="A153" s="165" t="str">
        <f t="shared" si="4"/>
        <v/>
      </c>
      <c r="J153" s="165" t="str">
        <f t="shared" si="5"/>
        <v/>
      </c>
      <c r="P153" s="171"/>
      <c r="Y153" s="162"/>
    </row>
    <row r="154" spans="1:25" x14ac:dyDescent="0.3">
      <c r="A154" s="165" t="str">
        <f t="shared" si="4"/>
        <v/>
      </c>
      <c r="J154" s="165" t="str">
        <f t="shared" si="5"/>
        <v/>
      </c>
      <c r="P154" s="171"/>
      <c r="Y154" s="162"/>
    </row>
    <row r="155" spans="1:25" x14ac:dyDescent="0.3">
      <c r="A155" s="165" t="str">
        <f t="shared" si="4"/>
        <v/>
      </c>
      <c r="J155" s="165" t="str">
        <f t="shared" si="5"/>
        <v/>
      </c>
      <c r="P155" s="171"/>
      <c r="Y155" s="162"/>
    </row>
    <row r="156" spans="1:25" x14ac:dyDescent="0.3">
      <c r="A156" s="165" t="str">
        <f t="shared" si="4"/>
        <v/>
      </c>
      <c r="J156" s="165" t="str">
        <f t="shared" si="5"/>
        <v/>
      </c>
      <c r="P156" s="171"/>
      <c r="Y156" s="162"/>
    </row>
    <row r="157" spans="1:25" x14ac:dyDescent="0.3">
      <c r="A157" s="165" t="str">
        <f t="shared" si="4"/>
        <v/>
      </c>
      <c r="J157" s="165" t="str">
        <f t="shared" si="5"/>
        <v/>
      </c>
      <c r="P157" s="171"/>
      <c r="Y157" s="162"/>
    </row>
    <row r="158" spans="1:25" x14ac:dyDescent="0.3">
      <c r="A158" s="165" t="str">
        <f t="shared" si="4"/>
        <v/>
      </c>
      <c r="J158" s="165" t="str">
        <f t="shared" si="5"/>
        <v/>
      </c>
      <c r="P158" s="171"/>
      <c r="Y158" s="162"/>
    </row>
    <row r="159" spans="1:25" x14ac:dyDescent="0.3">
      <c r="A159" s="165" t="str">
        <f t="shared" si="4"/>
        <v/>
      </c>
      <c r="J159" s="165" t="str">
        <f t="shared" si="5"/>
        <v/>
      </c>
      <c r="P159" s="171"/>
      <c r="Y159" s="162"/>
    </row>
    <row r="160" spans="1:25" x14ac:dyDescent="0.3">
      <c r="A160" s="165" t="str">
        <f t="shared" si="4"/>
        <v/>
      </c>
      <c r="J160" s="165" t="str">
        <f t="shared" si="5"/>
        <v/>
      </c>
      <c r="P160" s="171"/>
      <c r="Y160" s="162"/>
    </row>
    <row r="161" spans="1:25" x14ac:dyDescent="0.3">
      <c r="A161" s="165" t="str">
        <f t="shared" si="4"/>
        <v/>
      </c>
      <c r="J161" s="165" t="str">
        <f t="shared" si="5"/>
        <v/>
      </c>
      <c r="P161" s="171"/>
      <c r="Y161" s="162"/>
    </row>
    <row r="162" spans="1:25" x14ac:dyDescent="0.3">
      <c r="A162" s="165" t="str">
        <f t="shared" si="4"/>
        <v/>
      </c>
      <c r="J162" s="165" t="str">
        <f t="shared" si="5"/>
        <v/>
      </c>
      <c r="P162" s="171"/>
      <c r="Y162" s="162"/>
    </row>
    <row r="163" spans="1:25" x14ac:dyDescent="0.3">
      <c r="A163" s="165" t="str">
        <f t="shared" si="4"/>
        <v/>
      </c>
      <c r="J163" s="165" t="str">
        <f t="shared" si="5"/>
        <v/>
      </c>
      <c r="P163" s="171"/>
      <c r="Y163" s="162"/>
    </row>
    <row r="164" spans="1:25" x14ac:dyDescent="0.3">
      <c r="A164" s="165" t="str">
        <f t="shared" si="4"/>
        <v/>
      </c>
      <c r="J164" s="165" t="str">
        <f t="shared" si="5"/>
        <v/>
      </c>
      <c r="P164" s="171"/>
      <c r="Y164" s="162"/>
    </row>
    <row r="165" spans="1:25" x14ac:dyDescent="0.3">
      <c r="A165" s="165" t="str">
        <f t="shared" si="4"/>
        <v/>
      </c>
      <c r="J165" s="165" t="str">
        <f t="shared" si="5"/>
        <v/>
      </c>
      <c r="P165" s="171"/>
      <c r="Y165" s="162"/>
    </row>
    <row r="166" spans="1:25" x14ac:dyDescent="0.3">
      <c r="A166" s="165" t="str">
        <f t="shared" si="4"/>
        <v/>
      </c>
      <c r="J166" s="165" t="str">
        <f t="shared" si="5"/>
        <v/>
      </c>
      <c r="P166" s="171"/>
      <c r="Y166" s="162"/>
    </row>
    <row r="167" spans="1:25" x14ac:dyDescent="0.3">
      <c r="A167" s="165" t="str">
        <f t="shared" si="4"/>
        <v/>
      </c>
      <c r="J167" s="165" t="str">
        <f t="shared" si="5"/>
        <v/>
      </c>
      <c r="P167" s="171"/>
      <c r="Y167" s="162"/>
    </row>
    <row r="168" spans="1:25" x14ac:dyDescent="0.3">
      <c r="A168" s="165" t="str">
        <f t="shared" si="4"/>
        <v/>
      </c>
      <c r="J168" s="165" t="str">
        <f t="shared" si="5"/>
        <v/>
      </c>
      <c r="P168" s="171"/>
      <c r="Y168" s="162"/>
    </row>
    <row r="169" spans="1:25" x14ac:dyDescent="0.3">
      <c r="A169" s="165" t="str">
        <f t="shared" si="4"/>
        <v/>
      </c>
      <c r="J169" s="165" t="str">
        <f t="shared" si="5"/>
        <v/>
      </c>
      <c r="P169" s="171"/>
      <c r="Y169" s="162"/>
    </row>
    <row r="170" spans="1:25" x14ac:dyDescent="0.3">
      <c r="A170" s="165" t="str">
        <f t="shared" si="4"/>
        <v/>
      </c>
      <c r="J170" s="165" t="str">
        <f t="shared" si="5"/>
        <v/>
      </c>
      <c r="P170" s="171"/>
      <c r="Y170" s="162"/>
    </row>
    <row r="171" spans="1:25" x14ac:dyDescent="0.3">
      <c r="A171" s="165" t="str">
        <f t="shared" si="4"/>
        <v/>
      </c>
      <c r="J171" s="165" t="str">
        <f t="shared" si="5"/>
        <v/>
      </c>
      <c r="P171" s="171"/>
      <c r="Y171" s="162"/>
    </row>
    <row r="172" spans="1:25" x14ac:dyDescent="0.3">
      <c r="A172" s="165" t="str">
        <f t="shared" si="4"/>
        <v/>
      </c>
      <c r="J172" s="165" t="str">
        <f t="shared" si="5"/>
        <v/>
      </c>
      <c r="P172" s="171"/>
      <c r="Y172" s="162"/>
    </row>
    <row r="173" spans="1:25" x14ac:dyDescent="0.3">
      <c r="A173" s="165" t="str">
        <f t="shared" si="4"/>
        <v/>
      </c>
      <c r="J173" s="165" t="str">
        <f t="shared" si="5"/>
        <v/>
      </c>
      <c r="P173" s="171"/>
      <c r="Y173" s="162"/>
    </row>
    <row r="174" spans="1:25" x14ac:dyDescent="0.3">
      <c r="A174" s="165" t="str">
        <f t="shared" si="4"/>
        <v/>
      </c>
      <c r="J174" s="165" t="str">
        <f t="shared" si="5"/>
        <v/>
      </c>
      <c r="P174" s="171"/>
      <c r="Y174" s="162"/>
    </row>
    <row r="175" spans="1:25" x14ac:dyDescent="0.3">
      <c r="A175" s="165" t="str">
        <f t="shared" si="4"/>
        <v/>
      </c>
      <c r="J175" s="165" t="str">
        <f t="shared" si="5"/>
        <v/>
      </c>
      <c r="P175" s="171"/>
      <c r="Y175" s="162"/>
    </row>
    <row r="176" spans="1:25" x14ac:dyDescent="0.3">
      <c r="A176" s="165" t="str">
        <f t="shared" si="4"/>
        <v/>
      </c>
      <c r="J176" s="165" t="str">
        <f t="shared" si="5"/>
        <v/>
      </c>
      <c r="P176" s="171"/>
      <c r="Y176" s="162"/>
    </row>
    <row r="177" spans="1:25" x14ac:dyDescent="0.3">
      <c r="A177" s="165" t="str">
        <f t="shared" si="4"/>
        <v/>
      </c>
      <c r="J177" s="165" t="str">
        <f t="shared" si="5"/>
        <v/>
      </c>
      <c r="P177" s="171"/>
      <c r="Y177" s="162"/>
    </row>
    <row r="178" spans="1:25" x14ac:dyDescent="0.3">
      <c r="A178" s="165" t="str">
        <f t="shared" si="4"/>
        <v/>
      </c>
      <c r="J178" s="165" t="str">
        <f t="shared" si="5"/>
        <v/>
      </c>
      <c r="P178" s="171"/>
      <c r="Y178" s="162"/>
    </row>
    <row r="179" spans="1:25" x14ac:dyDescent="0.3">
      <c r="A179" s="165" t="str">
        <f t="shared" si="4"/>
        <v/>
      </c>
      <c r="J179" s="165" t="str">
        <f t="shared" si="5"/>
        <v/>
      </c>
      <c r="P179" s="171"/>
      <c r="Y179" s="162"/>
    </row>
    <row r="180" spans="1:25" x14ac:dyDescent="0.3">
      <c r="A180" s="165" t="str">
        <f t="shared" si="4"/>
        <v/>
      </c>
      <c r="J180" s="165" t="str">
        <f t="shared" si="5"/>
        <v/>
      </c>
      <c r="P180" s="171"/>
      <c r="Y180" s="162"/>
    </row>
    <row r="181" spans="1:25" x14ac:dyDescent="0.3">
      <c r="A181" s="165" t="str">
        <f t="shared" si="4"/>
        <v/>
      </c>
      <c r="J181" s="165" t="str">
        <f t="shared" si="5"/>
        <v/>
      </c>
      <c r="P181" s="171"/>
      <c r="Y181" s="162"/>
    </row>
    <row r="182" spans="1:25" x14ac:dyDescent="0.3">
      <c r="A182" s="165" t="str">
        <f t="shared" si="4"/>
        <v/>
      </c>
      <c r="J182" s="165" t="str">
        <f t="shared" si="5"/>
        <v/>
      </c>
      <c r="P182" s="171"/>
      <c r="Y182" s="162"/>
    </row>
    <row r="183" spans="1:25" x14ac:dyDescent="0.3">
      <c r="A183" s="165" t="str">
        <f t="shared" si="4"/>
        <v/>
      </c>
      <c r="J183" s="165" t="str">
        <f t="shared" si="5"/>
        <v/>
      </c>
      <c r="P183" s="171"/>
      <c r="Y183" s="162"/>
    </row>
    <row r="184" spans="1:25" x14ac:dyDescent="0.3">
      <c r="A184" s="165" t="str">
        <f t="shared" si="4"/>
        <v/>
      </c>
      <c r="J184" s="165" t="str">
        <f t="shared" si="5"/>
        <v/>
      </c>
      <c r="P184" s="171"/>
      <c r="Y184" s="162"/>
    </row>
    <row r="185" spans="1:25" x14ac:dyDescent="0.3">
      <c r="A185" s="165" t="str">
        <f t="shared" si="4"/>
        <v/>
      </c>
      <c r="J185" s="165" t="str">
        <f t="shared" si="5"/>
        <v/>
      </c>
      <c r="P185" s="171"/>
      <c r="Y185" s="162"/>
    </row>
    <row r="186" spans="1:25" x14ac:dyDescent="0.3">
      <c r="A186" s="165" t="str">
        <f t="shared" si="4"/>
        <v/>
      </c>
      <c r="J186" s="165" t="str">
        <f t="shared" si="5"/>
        <v/>
      </c>
      <c r="P186" s="171"/>
      <c r="Y186" s="162"/>
    </row>
    <row r="187" spans="1:25" x14ac:dyDescent="0.3">
      <c r="A187" s="165" t="str">
        <f t="shared" si="4"/>
        <v/>
      </c>
      <c r="J187" s="165" t="str">
        <f t="shared" si="5"/>
        <v/>
      </c>
      <c r="P187" s="171"/>
      <c r="Y187" s="162"/>
    </row>
    <row r="188" spans="1:25" x14ac:dyDescent="0.3">
      <c r="A188" s="165" t="str">
        <f t="shared" si="4"/>
        <v/>
      </c>
      <c r="J188" s="165" t="str">
        <f t="shared" si="5"/>
        <v/>
      </c>
      <c r="P188" s="171"/>
      <c r="Y188" s="162"/>
    </row>
    <row r="189" spans="1:25" x14ac:dyDescent="0.3">
      <c r="A189" s="165" t="str">
        <f t="shared" si="4"/>
        <v/>
      </c>
      <c r="J189" s="165" t="str">
        <f t="shared" si="5"/>
        <v/>
      </c>
      <c r="P189" s="171"/>
      <c r="Y189" s="162"/>
    </row>
    <row r="190" spans="1:25" x14ac:dyDescent="0.3">
      <c r="A190" s="165" t="str">
        <f t="shared" si="4"/>
        <v/>
      </c>
      <c r="J190" s="165" t="str">
        <f t="shared" si="5"/>
        <v/>
      </c>
      <c r="P190" s="171"/>
      <c r="Y190" s="162"/>
    </row>
    <row r="191" spans="1:25" x14ac:dyDescent="0.3">
      <c r="A191" s="165" t="str">
        <f t="shared" si="4"/>
        <v/>
      </c>
      <c r="J191" s="165" t="str">
        <f t="shared" si="5"/>
        <v/>
      </c>
      <c r="P191" s="171"/>
      <c r="Y191" s="162"/>
    </row>
    <row r="192" spans="1:25" x14ac:dyDescent="0.3">
      <c r="A192" s="165" t="str">
        <f t="shared" si="4"/>
        <v/>
      </c>
      <c r="J192" s="165" t="str">
        <f t="shared" si="5"/>
        <v/>
      </c>
      <c r="P192" s="171"/>
      <c r="Y192" s="162"/>
    </row>
    <row r="193" spans="1:25" x14ac:dyDescent="0.3">
      <c r="A193" s="165" t="str">
        <f t="shared" si="4"/>
        <v/>
      </c>
      <c r="J193" s="165" t="str">
        <f t="shared" si="5"/>
        <v/>
      </c>
      <c r="P193" s="171"/>
      <c r="Y193" s="162"/>
    </row>
    <row r="194" spans="1:25" x14ac:dyDescent="0.3">
      <c r="A194" s="165" t="str">
        <f t="shared" si="4"/>
        <v/>
      </c>
      <c r="J194" s="165" t="str">
        <f t="shared" si="5"/>
        <v/>
      </c>
      <c r="P194" s="171"/>
      <c r="Y194" s="162"/>
    </row>
    <row r="195" spans="1:25" x14ac:dyDescent="0.3">
      <c r="A195" s="165" t="str">
        <f t="shared" si="4"/>
        <v/>
      </c>
      <c r="J195" s="165" t="str">
        <f t="shared" si="5"/>
        <v/>
      </c>
      <c r="P195" s="171"/>
      <c r="Y195" s="162"/>
    </row>
    <row r="196" spans="1:25" x14ac:dyDescent="0.3">
      <c r="A196" s="165" t="str">
        <f t="shared" si="4"/>
        <v/>
      </c>
      <c r="J196" s="165" t="str">
        <f t="shared" si="5"/>
        <v/>
      </c>
      <c r="P196" s="171"/>
      <c r="Y196" s="162"/>
    </row>
    <row r="197" spans="1:25" x14ac:dyDescent="0.3">
      <c r="A197" s="165" t="str">
        <f t="shared" ref="A197:A200" si="6">IF(B197="","",MONTH(B197))</f>
        <v/>
      </c>
      <c r="J197" s="165" t="str">
        <f t="shared" si="5"/>
        <v/>
      </c>
      <c r="P197" s="171"/>
      <c r="Y197" s="162"/>
    </row>
    <row r="198" spans="1:25" x14ac:dyDescent="0.3">
      <c r="A198" s="165" t="str">
        <f t="shared" si="6"/>
        <v/>
      </c>
      <c r="J198" s="165" t="str">
        <f t="shared" ref="J198:J261" si="7">IF(K198="","",MONTH(K198))</f>
        <v/>
      </c>
      <c r="P198" s="171"/>
      <c r="Y198" s="162"/>
    </row>
    <row r="199" spans="1:25" x14ac:dyDescent="0.3">
      <c r="A199" s="165" t="str">
        <f t="shared" si="6"/>
        <v/>
      </c>
      <c r="J199" s="165" t="str">
        <f t="shared" si="7"/>
        <v/>
      </c>
      <c r="P199" s="171"/>
      <c r="Y199" s="162"/>
    </row>
    <row r="200" spans="1:25" x14ac:dyDescent="0.3">
      <c r="A200" s="165" t="str">
        <f t="shared" si="6"/>
        <v/>
      </c>
      <c r="J200" s="165" t="str">
        <f t="shared" si="7"/>
        <v/>
      </c>
      <c r="P200" s="171"/>
      <c r="Y200" s="162"/>
    </row>
    <row r="201" spans="1:25" x14ac:dyDescent="0.3">
      <c r="J201" s="165" t="str">
        <f t="shared" si="7"/>
        <v/>
      </c>
      <c r="P201" s="171"/>
      <c r="Y201" s="162"/>
    </row>
    <row r="202" spans="1:25" x14ac:dyDescent="0.3">
      <c r="J202" s="165" t="str">
        <f t="shared" si="7"/>
        <v/>
      </c>
      <c r="P202" s="171"/>
      <c r="Y202" s="162"/>
    </row>
    <row r="203" spans="1:25" x14ac:dyDescent="0.3">
      <c r="J203" s="165" t="str">
        <f t="shared" si="7"/>
        <v/>
      </c>
      <c r="P203" s="171"/>
      <c r="Y203" s="162"/>
    </row>
    <row r="204" spans="1:25" x14ac:dyDescent="0.3">
      <c r="J204" s="165" t="str">
        <f t="shared" si="7"/>
        <v/>
      </c>
      <c r="P204" s="171"/>
      <c r="Y204" s="162"/>
    </row>
    <row r="205" spans="1:25" x14ac:dyDescent="0.3">
      <c r="J205" s="165" t="str">
        <f t="shared" si="7"/>
        <v/>
      </c>
      <c r="P205" s="171"/>
      <c r="Y205" s="162"/>
    </row>
    <row r="206" spans="1:25" x14ac:dyDescent="0.3">
      <c r="J206" s="165" t="str">
        <f t="shared" si="7"/>
        <v/>
      </c>
      <c r="P206" s="171"/>
      <c r="Y206" s="162"/>
    </row>
    <row r="207" spans="1:25" x14ac:dyDescent="0.3">
      <c r="J207" s="165" t="str">
        <f t="shared" si="7"/>
        <v/>
      </c>
      <c r="P207" s="171"/>
      <c r="Y207" s="162"/>
    </row>
    <row r="208" spans="1:25" x14ac:dyDescent="0.3">
      <c r="J208" s="165" t="str">
        <f t="shared" si="7"/>
        <v/>
      </c>
      <c r="P208" s="171"/>
      <c r="Y208" s="162"/>
    </row>
    <row r="209" spans="10:25" x14ac:dyDescent="0.3">
      <c r="J209" s="165" t="str">
        <f t="shared" si="7"/>
        <v/>
      </c>
      <c r="P209" s="171"/>
      <c r="Y209" s="162"/>
    </row>
    <row r="210" spans="10:25" x14ac:dyDescent="0.3">
      <c r="J210" s="165" t="str">
        <f t="shared" si="7"/>
        <v/>
      </c>
      <c r="P210" s="171"/>
      <c r="Y210" s="162"/>
    </row>
    <row r="211" spans="10:25" x14ac:dyDescent="0.3">
      <c r="J211" s="165" t="str">
        <f t="shared" si="7"/>
        <v/>
      </c>
      <c r="P211" s="171"/>
      <c r="Y211" s="162"/>
    </row>
    <row r="212" spans="10:25" x14ac:dyDescent="0.3">
      <c r="J212" s="165" t="str">
        <f t="shared" si="7"/>
        <v/>
      </c>
      <c r="P212" s="171"/>
      <c r="Y212" s="162"/>
    </row>
    <row r="213" spans="10:25" x14ac:dyDescent="0.3">
      <c r="J213" s="165" t="str">
        <f t="shared" si="7"/>
        <v/>
      </c>
      <c r="P213" s="171"/>
      <c r="Y213" s="162"/>
    </row>
    <row r="214" spans="10:25" x14ac:dyDescent="0.3">
      <c r="J214" s="165" t="str">
        <f t="shared" si="7"/>
        <v/>
      </c>
      <c r="P214" s="171"/>
      <c r="Y214" s="162"/>
    </row>
    <row r="215" spans="10:25" x14ac:dyDescent="0.3">
      <c r="J215" s="165" t="str">
        <f t="shared" si="7"/>
        <v/>
      </c>
      <c r="P215" s="171"/>
      <c r="Y215" s="162"/>
    </row>
    <row r="216" spans="10:25" x14ac:dyDescent="0.3">
      <c r="J216" s="165" t="str">
        <f t="shared" si="7"/>
        <v/>
      </c>
      <c r="P216" s="171"/>
      <c r="Y216" s="162"/>
    </row>
    <row r="217" spans="10:25" x14ac:dyDescent="0.3">
      <c r="J217" s="165" t="str">
        <f t="shared" si="7"/>
        <v/>
      </c>
      <c r="P217" s="171"/>
      <c r="Y217" s="162"/>
    </row>
    <row r="218" spans="10:25" x14ac:dyDescent="0.3">
      <c r="J218" s="165" t="str">
        <f t="shared" si="7"/>
        <v/>
      </c>
      <c r="P218" s="171"/>
      <c r="Y218" s="162"/>
    </row>
    <row r="219" spans="10:25" x14ac:dyDescent="0.3">
      <c r="J219" s="165" t="str">
        <f t="shared" si="7"/>
        <v/>
      </c>
      <c r="P219" s="171"/>
      <c r="Y219" s="162"/>
    </row>
    <row r="220" spans="10:25" x14ac:dyDescent="0.3">
      <c r="J220" s="165" t="str">
        <f t="shared" si="7"/>
        <v/>
      </c>
      <c r="P220" s="171"/>
      <c r="Y220" s="162"/>
    </row>
    <row r="221" spans="10:25" x14ac:dyDescent="0.3">
      <c r="J221" s="165" t="str">
        <f t="shared" si="7"/>
        <v/>
      </c>
      <c r="P221" s="171"/>
      <c r="Y221" s="162"/>
    </row>
    <row r="222" spans="10:25" x14ac:dyDescent="0.3">
      <c r="J222" s="165" t="str">
        <f t="shared" si="7"/>
        <v/>
      </c>
      <c r="P222" s="171"/>
      <c r="Y222" s="162"/>
    </row>
    <row r="223" spans="10:25" x14ac:dyDescent="0.3">
      <c r="J223" s="165" t="str">
        <f t="shared" si="7"/>
        <v/>
      </c>
      <c r="P223" s="171"/>
      <c r="Y223" s="162"/>
    </row>
    <row r="224" spans="10:25" x14ac:dyDescent="0.3">
      <c r="J224" s="165" t="str">
        <f t="shared" si="7"/>
        <v/>
      </c>
      <c r="P224" s="171"/>
      <c r="Y224" s="162"/>
    </row>
    <row r="225" spans="10:25" x14ac:dyDescent="0.3">
      <c r="J225" s="165" t="str">
        <f t="shared" si="7"/>
        <v/>
      </c>
      <c r="P225" s="171"/>
      <c r="Y225" s="162"/>
    </row>
    <row r="226" spans="10:25" x14ac:dyDescent="0.3">
      <c r="J226" s="165" t="str">
        <f t="shared" si="7"/>
        <v/>
      </c>
      <c r="P226" s="171"/>
      <c r="Y226" s="162"/>
    </row>
    <row r="227" spans="10:25" x14ac:dyDescent="0.3">
      <c r="J227" s="165" t="str">
        <f t="shared" si="7"/>
        <v/>
      </c>
      <c r="P227" s="171"/>
      <c r="Y227" s="162"/>
    </row>
    <row r="228" spans="10:25" x14ac:dyDescent="0.3">
      <c r="J228" s="165" t="str">
        <f t="shared" si="7"/>
        <v/>
      </c>
      <c r="P228" s="171"/>
      <c r="Y228" s="162"/>
    </row>
    <row r="229" spans="10:25" x14ac:dyDescent="0.3">
      <c r="J229" s="165" t="str">
        <f t="shared" si="7"/>
        <v/>
      </c>
      <c r="P229" s="171"/>
      <c r="Y229" s="162"/>
    </row>
    <row r="230" spans="10:25" x14ac:dyDescent="0.3">
      <c r="J230" s="165" t="str">
        <f t="shared" si="7"/>
        <v/>
      </c>
      <c r="P230" s="171"/>
      <c r="Y230" s="162"/>
    </row>
    <row r="231" spans="10:25" x14ac:dyDescent="0.3">
      <c r="J231" s="165" t="str">
        <f t="shared" si="7"/>
        <v/>
      </c>
      <c r="P231" s="171"/>
      <c r="Y231" s="162"/>
    </row>
    <row r="232" spans="10:25" x14ac:dyDescent="0.3">
      <c r="J232" s="165" t="str">
        <f t="shared" si="7"/>
        <v/>
      </c>
      <c r="P232" s="171"/>
      <c r="Y232" s="162"/>
    </row>
    <row r="233" spans="10:25" x14ac:dyDescent="0.3">
      <c r="J233" s="165" t="str">
        <f t="shared" si="7"/>
        <v/>
      </c>
      <c r="P233" s="171"/>
      <c r="Y233" s="162"/>
    </row>
    <row r="234" spans="10:25" x14ac:dyDescent="0.3">
      <c r="J234" s="165" t="str">
        <f t="shared" si="7"/>
        <v/>
      </c>
      <c r="P234" s="171"/>
      <c r="Y234" s="162"/>
    </row>
    <row r="235" spans="10:25" x14ac:dyDescent="0.3">
      <c r="J235" s="165" t="str">
        <f t="shared" si="7"/>
        <v/>
      </c>
      <c r="P235" s="171"/>
      <c r="Y235" s="162"/>
    </row>
    <row r="236" spans="10:25" x14ac:dyDescent="0.3">
      <c r="J236" s="165" t="str">
        <f t="shared" si="7"/>
        <v/>
      </c>
      <c r="P236" s="171"/>
      <c r="Y236" s="162"/>
    </row>
    <row r="237" spans="10:25" x14ac:dyDescent="0.3">
      <c r="J237" s="165" t="str">
        <f t="shared" si="7"/>
        <v/>
      </c>
      <c r="P237" s="171"/>
      <c r="Y237" s="162"/>
    </row>
    <row r="238" spans="10:25" x14ac:dyDescent="0.3">
      <c r="J238" s="165" t="str">
        <f t="shared" si="7"/>
        <v/>
      </c>
      <c r="P238" s="171"/>
      <c r="Y238" s="162"/>
    </row>
    <row r="239" spans="10:25" x14ac:dyDescent="0.3">
      <c r="J239" s="165" t="str">
        <f t="shared" si="7"/>
        <v/>
      </c>
      <c r="P239" s="171"/>
      <c r="Y239" s="162"/>
    </row>
    <row r="240" spans="10:25" x14ac:dyDescent="0.3">
      <c r="J240" s="165" t="str">
        <f t="shared" si="7"/>
        <v/>
      </c>
      <c r="P240" s="171"/>
      <c r="Y240" s="162"/>
    </row>
    <row r="241" spans="10:25" x14ac:dyDescent="0.3">
      <c r="J241" s="165" t="str">
        <f t="shared" si="7"/>
        <v/>
      </c>
      <c r="P241" s="171"/>
      <c r="Y241" s="162"/>
    </row>
    <row r="242" spans="10:25" x14ac:dyDescent="0.3">
      <c r="J242" s="165" t="str">
        <f t="shared" si="7"/>
        <v/>
      </c>
      <c r="P242" s="171"/>
      <c r="Y242" s="162"/>
    </row>
    <row r="243" spans="10:25" x14ac:dyDescent="0.3">
      <c r="J243" s="165" t="str">
        <f t="shared" si="7"/>
        <v/>
      </c>
      <c r="P243" s="171"/>
      <c r="Y243" s="162"/>
    </row>
    <row r="244" spans="10:25" x14ac:dyDescent="0.3">
      <c r="J244" s="165" t="str">
        <f t="shared" si="7"/>
        <v/>
      </c>
      <c r="P244" s="171"/>
      <c r="Y244" s="162"/>
    </row>
    <row r="245" spans="10:25" x14ac:dyDescent="0.3">
      <c r="J245" s="165" t="str">
        <f t="shared" si="7"/>
        <v/>
      </c>
      <c r="P245" s="171"/>
      <c r="Y245" s="162"/>
    </row>
    <row r="246" spans="10:25" x14ac:dyDescent="0.3">
      <c r="J246" s="165" t="str">
        <f t="shared" si="7"/>
        <v/>
      </c>
      <c r="P246" s="171"/>
      <c r="Y246" s="162"/>
    </row>
    <row r="247" spans="10:25" x14ac:dyDescent="0.3">
      <c r="J247" s="165" t="str">
        <f t="shared" si="7"/>
        <v/>
      </c>
      <c r="P247" s="171"/>
      <c r="Y247" s="162"/>
    </row>
    <row r="248" spans="10:25" x14ac:dyDescent="0.3">
      <c r="J248" s="165" t="str">
        <f t="shared" si="7"/>
        <v/>
      </c>
      <c r="P248" s="171"/>
      <c r="Y248" s="162"/>
    </row>
    <row r="249" spans="10:25" x14ac:dyDescent="0.3">
      <c r="J249" s="165" t="str">
        <f t="shared" si="7"/>
        <v/>
      </c>
      <c r="P249" s="171"/>
      <c r="Y249" s="162"/>
    </row>
    <row r="250" spans="10:25" x14ac:dyDescent="0.3">
      <c r="J250" s="165" t="str">
        <f t="shared" si="7"/>
        <v/>
      </c>
      <c r="P250" s="171"/>
      <c r="Y250" s="162"/>
    </row>
    <row r="251" spans="10:25" x14ac:dyDescent="0.3">
      <c r="J251" s="165" t="str">
        <f t="shared" si="7"/>
        <v/>
      </c>
      <c r="P251" s="171"/>
      <c r="Y251" s="162"/>
    </row>
    <row r="252" spans="10:25" x14ac:dyDescent="0.3">
      <c r="J252" s="165" t="str">
        <f t="shared" si="7"/>
        <v/>
      </c>
      <c r="P252" s="171"/>
      <c r="Y252" s="162"/>
    </row>
    <row r="253" spans="10:25" x14ac:dyDescent="0.3">
      <c r="J253" s="165" t="str">
        <f t="shared" si="7"/>
        <v/>
      </c>
      <c r="P253" s="171"/>
      <c r="Y253" s="162"/>
    </row>
    <row r="254" spans="10:25" x14ac:dyDescent="0.3">
      <c r="J254" s="165" t="str">
        <f t="shared" si="7"/>
        <v/>
      </c>
      <c r="P254" s="171"/>
      <c r="Y254" s="162"/>
    </row>
    <row r="255" spans="10:25" x14ac:dyDescent="0.3">
      <c r="J255" s="165" t="str">
        <f t="shared" si="7"/>
        <v/>
      </c>
      <c r="P255" s="171"/>
      <c r="Y255" s="162"/>
    </row>
    <row r="256" spans="10:25" x14ac:dyDescent="0.3">
      <c r="J256" s="165" t="str">
        <f t="shared" si="7"/>
        <v/>
      </c>
      <c r="P256" s="171"/>
      <c r="Y256" s="162"/>
    </row>
    <row r="257" spans="10:25" x14ac:dyDescent="0.3">
      <c r="J257" s="165" t="str">
        <f t="shared" si="7"/>
        <v/>
      </c>
      <c r="P257" s="171"/>
      <c r="Y257" s="162"/>
    </row>
    <row r="258" spans="10:25" x14ac:dyDescent="0.3">
      <c r="J258" s="165" t="str">
        <f t="shared" si="7"/>
        <v/>
      </c>
      <c r="P258" s="171"/>
      <c r="Y258" s="162"/>
    </row>
    <row r="259" spans="10:25" x14ac:dyDescent="0.3">
      <c r="J259" s="165" t="str">
        <f t="shared" si="7"/>
        <v/>
      </c>
      <c r="P259" s="171"/>
      <c r="Y259" s="162"/>
    </row>
    <row r="260" spans="10:25" x14ac:dyDescent="0.3">
      <c r="J260" s="165" t="str">
        <f t="shared" si="7"/>
        <v/>
      </c>
      <c r="P260" s="171"/>
      <c r="Y260" s="162"/>
    </row>
    <row r="261" spans="10:25" x14ac:dyDescent="0.3">
      <c r="J261" s="165" t="str">
        <f t="shared" si="7"/>
        <v/>
      </c>
      <c r="P261" s="171"/>
      <c r="Y261" s="162"/>
    </row>
    <row r="262" spans="10:25" x14ac:dyDescent="0.3">
      <c r="J262" s="165" t="str">
        <f t="shared" ref="J262:J325" si="8">IF(K262="","",MONTH(K262))</f>
        <v/>
      </c>
      <c r="P262" s="171"/>
      <c r="Y262" s="162"/>
    </row>
    <row r="263" spans="10:25" x14ac:dyDescent="0.3">
      <c r="J263" s="165" t="str">
        <f t="shared" si="8"/>
        <v/>
      </c>
      <c r="P263" s="171"/>
      <c r="Y263" s="162"/>
    </row>
    <row r="264" spans="10:25" x14ac:dyDescent="0.3">
      <c r="J264" s="165" t="str">
        <f t="shared" si="8"/>
        <v/>
      </c>
      <c r="P264" s="171"/>
      <c r="Y264" s="162"/>
    </row>
    <row r="265" spans="10:25" x14ac:dyDescent="0.3">
      <c r="J265" s="165" t="str">
        <f t="shared" si="8"/>
        <v/>
      </c>
      <c r="P265" s="171"/>
      <c r="Y265" s="162"/>
    </row>
    <row r="266" spans="10:25" x14ac:dyDescent="0.3">
      <c r="J266" s="165" t="str">
        <f t="shared" si="8"/>
        <v/>
      </c>
      <c r="P266" s="171"/>
      <c r="Y266" s="162"/>
    </row>
    <row r="267" spans="10:25" x14ac:dyDescent="0.3">
      <c r="J267" s="165" t="str">
        <f t="shared" si="8"/>
        <v/>
      </c>
      <c r="P267" s="171"/>
      <c r="Y267" s="162"/>
    </row>
    <row r="268" spans="10:25" x14ac:dyDescent="0.3">
      <c r="J268" s="165" t="str">
        <f t="shared" si="8"/>
        <v/>
      </c>
      <c r="P268" s="171"/>
      <c r="Y268" s="162"/>
    </row>
    <row r="269" spans="10:25" x14ac:dyDescent="0.3">
      <c r="J269" s="165" t="str">
        <f t="shared" si="8"/>
        <v/>
      </c>
      <c r="P269" s="171"/>
      <c r="Y269" s="162"/>
    </row>
    <row r="270" spans="10:25" x14ac:dyDescent="0.3">
      <c r="J270" s="165" t="str">
        <f t="shared" si="8"/>
        <v/>
      </c>
      <c r="P270" s="171"/>
      <c r="Y270" s="162"/>
    </row>
    <row r="271" spans="10:25" x14ac:dyDescent="0.3">
      <c r="J271" s="165" t="str">
        <f t="shared" si="8"/>
        <v/>
      </c>
      <c r="P271" s="171"/>
      <c r="Y271" s="162"/>
    </row>
    <row r="272" spans="10:25" x14ac:dyDescent="0.3">
      <c r="J272" s="165" t="str">
        <f t="shared" si="8"/>
        <v/>
      </c>
      <c r="P272" s="171"/>
      <c r="Y272" s="162"/>
    </row>
    <row r="273" spans="10:25" x14ac:dyDescent="0.3">
      <c r="J273" s="165" t="str">
        <f t="shared" si="8"/>
        <v/>
      </c>
      <c r="P273" s="171"/>
      <c r="Y273" s="162"/>
    </row>
    <row r="274" spans="10:25" x14ac:dyDescent="0.3">
      <c r="J274" s="165" t="str">
        <f t="shared" si="8"/>
        <v/>
      </c>
      <c r="P274" s="171"/>
      <c r="Y274" s="162"/>
    </row>
    <row r="275" spans="10:25" x14ac:dyDescent="0.3">
      <c r="J275" s="165" t="str">
        <f t="shared" si="8"/>
        <v/>
      </c>
      <c r="P275" s="171"/>
      <c r="Y275" s="162"/>
    </row>
    <row r="276" spans="10:25" x14ac:dyDescent="0.3">
      <c r="J276" s="165" t="str">
        <f t="shared" si="8"/>
        <v/>
      </c>
      <c r="P276" s="171"/>
      <c r="Y276" s="162"/>
    </row>
    <row r="277" spans="10:25" x14ac:dyDescent="0.3">
      <c r="J277" s="165" t="str">
        <f t="shared" si="8"/>
        <v/>
      </c>
      <c r="P277" s="171"/>
      <c r="Y277" s="162"/>
    </row>
    <row r="278" spans="10:25" x14ac:dyDescent="0.3">
      <c r="J278" s="165" t="str">
        <f t="shared" si="8"/>
        <v/>
      </c>
      <c r="P278" s="171"/>
      <c r="Y278" s="162"/>
    </row>
    <row r="279" spans="10:25" x14ac:dyDescent="0.3">
      <c r="J279" s="165" t="str">
        <f t="shared" si="8"/>
        <v/>
      </c>
      <c r="P279" s="171"/>
      <c r="Y279" s="162"/>
    </row>
    <row r="280" spans="10:25" x14ac:dyDescent="0.3">
      <c r="J280" s="165" t="str">
        <f t="shared" si="8"/>
        <v/>
      </c>
      <c r="P280" s="171"/>
      <c r="Y280" s="162"/>
    </row>
    <row r="281" spans="10:25" x14ac:dyDescent="0.3">
      <c r="J281" s="165" t="str">
        <f t="shared" si="8"/>
        <v/>
      </c>
      <c r="P281" s="171"/>
      <c r="Y281" s="162"/>
    </row>
    <row r="282" spans="10:25" x14ac:dyDescent="0.3">
      <c r="J282" s="165" t="str">
        <f t="shared" si="8"/>
        <v/>
      </c>
      <c r="P282" s="171"/>
      <c r="Y282" s="162"/>
    </row>
    <row r="283" spans="10:25" x14ac:dyDescent="0.3">
      <c r="J283" s="165" t="str">
        <f t="shared" si="8"/>
        <v/>
      </c>
      <c r="P283" s="171"/>
      <c r="Y283" s="162"/>
    </row>
    <row r="284" spans="10:25" x14ac:dyDescent="0.3">
      <c r="J284" s="165" t="str">
        <f t="shared" si="8"/>
        <v/>
      </c>
      <c r="P284" s="171"/>
      <c r="Y284" s="162"/>
    </row>
    <row r="285" spans="10:25" x14ac:dyDescent="0.3">
      <c r="J285" s="165" t="str">
        <f t="shared" si="8"/>
        <v/>
      </c>
      <c r="P285" s="171"/>
      <c r="Y285" s="162"/>
    </row>
    <row r="286" spans="10:25" x14ac:dyDescent="0.3">
      <c r="J286" s="165" t="str">
        <f t="shared" si="8"/>
        <v/>
      </c>
      <c r="P286" s="171"/>
      <c r="Y286" s="162"/>
    </row>
    <row r="287" spans="10:25" x14ac:dyDescent="0.3">
      <c r="J287" s="165" t="str">
        <f t="shared" si="8"/>
        <v/>
      </c>
      <c r="P287" s="171"/>
      <c r="Y287" s="162"/>
    </row>
    <row r="288" spans="10:25" x14ac:dyDescent="0.3">
      <c r="J288" s="165" t="str">
        <f t="shared" si="8"/>
        <v/>
      </c>
      <c r="P288" s="171"/>
      <c r="Y288" s="162"/>
    </row>
    <row r="289" spans="10:25" x14ac:dyDescent="0.3">
      <c r="J289" s="165" t="str">
        <f t="shared" si="8"/>
        <v/>
      </c>
      <c r="P289" s="171"/>
      <c r="Y289" s="162"/>
    </row>
    <row r="290" spans="10:25" x14ac:dyDescent="0.3">
      <c r="J290" s="165" t="str">
        <f t="shared" si="8"/>
        <v/>
      </c>
      <c r="P290" s="171"/>
      <c r="Y290" s="162"/>
    </row>
    <row r="291" spans="10:25" x14ac:dyDescent="0.3">
      <c r="J291" s="165" t="str">
        <f t="shared" si="8"/>
        <v/>
      </c>
      <c r="P291" s="171"/>
      <c r="Y291" s="162"/>
    </row>
    <row r="292" spans="10:25" x14ac:dyDescent="0.3">
      <c r="J292" s="165" t="str">
        <f t="shared" si="8"/>
        <v/>
      </c>
      <c r="P292" s="171"/>
      <c r="Y292" s="162"/>
    </row>
    <row r="293" spans="10:25" x14ac:dyDescent="0.3">
      <c r="J293" s="165" t="str">
        <f t="shared" si="8"/>
        <v/>
      </c>
      <c r="P293" s="171"/>
      <c r="Y293" s="162"/>
    </row>
    <row r="294" spans="10:25" x14ac:dyDescent="0.3">
      <c r="J294" s="165" t="str">
        <f t="shared" si="8"/>
        <v/>
      </c>
      <c r="P294" s="171"/>
      <c r="Y294" s="162"/>
    </row>
    <row r="295" spans="10:25" x14ac:dyDescent="0.3">
      <c r="J295" s="165" t="str">
        <f t="shared" si="8"/>
        <v/>
      </c>
      <c r="P295" s="171"/>
      <c r="Y295" s="162"/>
    </row>
    <row r="296" spans="10:25" x14ac:dyDescent="0.3">
      <c r="J296" s="165" t="str">
        <f t="shared" si="8"/>
        <v/>
      </c>
      <c r="P296" s="171"/>
      <c r="Y296" s="162"/>
    </row>
    <row r="297" spans="10:25" x14ac:dyDescent="0.3">
      <c r="J297" s="165" t="str">
        <f t="shared" si="8"/>
        <v/>
      </c>
      <c r="P297" s="171"/>
      <c r="Y297" s="162"/>
    </row>
    <row r="298" spans="10:25" x14ac:dyDescent="0.3">
      <c r="J298" s="165" t="str">
        <f t="shared" si="8"/>
        <v/>
      </c>
      <c r="P298" s="171"/>
      <c r="Y298" s="162"/>
    </row>
    <row r="299" spans="10:25" x14ac:dyDescent="0.3">
      <c r="J299" s="165" t="str">
        <f t="shared" si="8"/>
        <v/>
      </c>
      <c r="P299" s="171"/>
      <c r="Y299" s="162"/>
    </row>
    <row r="300" spans="10:25" x14ac:dyDescent="0.3">
      <c r="J300" s="165" t="str">
        <f t="shared" si="8"/>
        <v/>
      </c>
      <c r="P300" s="171"/>
      <c r="Y300" s="162"/>
    </row>
    <row r="301" spans="10:25" x14ac:dyDescent="0.3">
      <c r="J301" s="165" t="str">
        <f t="shared" si="8"/>
        <v/>
      </c>
    </row>
    <row r="302" spans="10:25" x14ac:dyDescent="0.3">
      <c r="J302" s="165" t="str">
        <f t="shared" si="8"/>
        <v/>
      </c>
    </row>
    <row r="303" spans="10:25" x14ac:dyDescent="0.3">
      <c r="J303" s="165" t="str">
        <f t="shared" si="8"/>
        <v/>
      </c>
    </row>
    <row r="304" spans="10:25" x14ac:dyDescent="0.3">
      <c r="J304" s="165" t="str">
        <f t="shared" si="8"/>
        <v/>
      </c>
    </row>
    <row r="305" spans="10:10" x14ac:dyDescent="0.3">
      <c r="J305" s="165" t="str">
        <f t="shared" si="8"/>
        <v/>
      </c>
    </row>
    <row r="306" spans="10:10" x14ac:dyDescent="0.3">
      <c r="J306" s="165" t="str">
        <f t="shared" si="8"/>
        <v/>
      </c>
    </row>
    <row r="307" spans="10:10" x14ac:dyDescent="0.3">
      <c r="J307" s="165" t="str">
        <f t="shared" si="8"/>
        <v/>
      </c>
    </row>
    <row r="308" spans="10:10" x14ac:dyDescent="0.3">
      <c r="J308" s="165" t="str">
        <f t="shared" si="8"/>
        <v/>
      </c>
    </row>
    <row r="309" spans="10:10" x14ac:dyDescent="0.3">
      <c r="J309" s="165" t="str">
        <f t="shared" si="8"/>
        <v/>
      </c>
    </row>
    <row r="310" spans="10:10" x14ac:dyDescent="0.3">
      <c r="J310" s="165" t="str">
        <f t="shared" si="8"/>
        <v/>
      </c>
    </row>
    <row r="311" spans="10:10" x14ac:dyDescent="0.3">
      <c r="J311" s="165" t="str">
        <f t="shared" si="8"/>
        <v/>
      </c>
    </row>
    <row r="312" spans="10:10" x14ac:dyDescent="0.3">
      <c r="J312" s="165" t="str">
        <f t="shared" si="8"/>
        <v/>
      </c>
    </row>
    <row r="313" spans="10:10" x14ac:dyDescent="0.3">
      <c r="J313" s="165" t="str">
        <f t="shared" si="8"/>
        <v/>
      </c>
    </row>
    <row r="314" spans="10:10" x14ac:dyDescent="0.3">
      <c r="J314" s="165" t="str">
        <f t="shared" si="8"/>
        <v/>
      </c>
    </row>
    <row r="315" spans="10:10" x14ac:dyDescent="0.3">
      <c r="J315" s="165" t="str">
        <f t="shared" si="8"/>
        <v/>
      </c>
    </row>
    <row r="316" spans="10:10" x14ac:dyDescent="0.3">
      <c r="J316" s="165" t="str">
        <f t="shared" si="8"/>
        <v/>
      </c>
    </row>
    <row r="317" spans="10:10" x14ac:dyDescent="0.3">
      <c r="J317" s="165" t="str">
        <f t="shared" si="8"/>
        <v/>
      </c>
    </row>
    <row r="318" spans="10:10" x14ac:dyDescent="0.3">
      <c r="J318" s="165" t="str">
        <f t="shared" si="8"/>
        <v/>
      </c>
    </row>
    <row r="319" spans="10:10" x14ac:dyDescent="0.3">
      <c r="J319" s="165" t="str">
        <f t="shared" si="8"/>
        <v/>
      </c>
    </row>
    <row r="320" spans="10:10" x14ac:dyDescent="0.3">
      <c r="J320" s="165" t="str">
        <f t="shared" si="8"/>
        <v/>
      </c>
    </row>
    <row r="321" spans="10:10" x14ac:dyDescent="0.3">
      <c r="J321" s="165" t="str">
        <f t="shared" si="8"/>
        <v/>
      </c>
    </row>
    <row r="322" spans="10:10" x14ac:dyDescent="0.3">
      <c r="J322" s="165" t="str">
        <f t="shared" si="8"/>
        <v/>
      </c>
    </row>
    <row r="323" spans="10:10" x14ac:dyDescent="0.3">
      <c r="J323" s="165" t="str">
        <f t="shared" si="8"/>
        <v/>
      </c>
    </row>
    <row r="324" spans="10:10" x14ac:dyDescent="0.3">
      <c r="J324" s="165" t="str">
        <f t="shared" si="8"/>
        <v/>
      </c>
    </row>
    <row r="325" spans="10:10" x14ac:dyDescent="0.3">
      <c r="J325" s="165" t="str">
        <f t="shared" si="8"/>
        <v/>
      </c>
    </row>
    <row r="326" spans="10:10" x14ac:dyDescent="0.3">
      <c r="J326" s="165" t="str">
        <f t="shared" ref="J326:J389" si="9">IF(K326="","",MONTH(K326))</f>
        <v/>
      </c>
    </row>
    <row r="327" spans="10:10" x14ac:dyDescent="0.3">
      <c r="J327" s="165" t="str">
        <f t="shared" si="9"/>
        <v/>
      </c>
    </row>
    <row r="328" spans="10:10" x14ac:dyDescent="0.3">
      <c r="J328" s="165" t="str">
        <f t="shared" si="9"/>
        <v/>
      </c>
    </row>
    <row r="329" spans="10:10" x14ac:dyDescent="0.3">
      <c r="J329" s="165" t="str">
        <f t="shared" si="9"/>
        <v/>
      </c>
    </row>
    <row r="330" spans="10:10" x14ac:dyDescent="0.3">
      <c r="J330" s="165" t="str">
        <f t="shared" si="9"/>
        <v/>
      </c>
    </row>
    <row r="331" spans="10:10" x14ac:dyDescent="0.3">
      <c r="J331" s="165" t="str">
        <f t="shared" si="9"/>
        <v/>
      </c>
    </row>
    <row r="332" spans="10:10" x14ac:dyDescent="0.3">
      <c r="J332" s="165" t="str">
        <f t="shared" si="9"/>
        <v/>
      </c>
    </row>
    <row r="333" spans="10:10" x14ac:dyDescent="0.3">
      <c r="J333" s="165" t="str">
        <f t="shared" si="9"/>
        <v/>
      </c>
    </row>
    <row r="334" spans="10:10" x14ac:dyDescent="0.3">
      <c r="J334" s="165" t="str">
        <f t="shared" si="9"/>
        <v/>
      </c>
    </row>
    <row r="335" spans="10:10" x14ac:dyDescent="0.3">
      <c r="J335" s="165" t="str">
        <f t="shared" si="9"/>
        <v/>
      </c>
    </row>
    <row r="336" spans="10:10" x14ac:dyDescent="0.3">
      <c r="J336" s="165" t="str">
        <f t="shared" si="9"/>
        <v/>
      </c>
    </row>
    <row r="337" spans="10:10" x14ac:dyDescent="0.3">
      <c r="J337" s="165" t="str">
        <f t="shared" si="9"/>
        <v/>
      </c>
    </row>
    <row r="338" spans="10:10" x14ac:dyDescent="0.3">
      <c r="J338" s="165" t="str">
        <f t="shared" si="9"/>
        <v/>
      </c>
    </row>
    <row r="339" spans="10:10" x14ac:dyDescent="0.3">
      <c r="J339" s="165" t="str">
        <f t="shared" si="9"/>
        <v/>
      </c>
    </row>
    <row r="340" spans="10:10" x14ac:dyDescent="0.3">
      <c r="J340" s="165" t="str">
        <f t="shared" si="9"/>
        <v/>
      </c>
    </row>
    <row r="341" spans="10:10" x14ac:dyDescent="0.3">
      <c r="J341" s="165" t="str">
        <f t="shared" si="9"/>
        <v/>
      </c>
    </row>
    <row r="342" spans="10:10" x14ac:dyDescent="0.3">
      <c r="J342" s="165" t="str">
        <f t="shared" si="9"/>
        <v/>
      </c>
    </row>
    <row r="343" spans="10:10" x14ac:dyDescent="0.3">
      <c r="J343" s="165" t="str">
        <f t="shared" si="9"/>
        <v/>
      </c>
    </row>
    <row r="344" spans="10:10" x14ac:dyDescent="0.3">
      <c r="J344" s="165" t="str">
        <f t="shared" si="9"/>
        <v/>
      </c>
    </row>
    <row r="345" spans="10:10" x14ac:dyDescent="0.3">
      <c r="J345" s="165" t="str">
        <f t="shared" si="9"/>
        <v/>
      </c>
    </row>
    <row r="346" spans="10:10" x14ac:dyDescent="0.3">
      <c r="J346" s="165" t="str">
        <f t="shared" si="9"/>
        <v/>
      </c>
    </row>
    <row r="347" spans="10:10" x14ac:dyDescent="0.3">
      <c r="J347" s="165" t="str">
        <f t="shared" si="9"/>
        <v/>
      </c>
    </row>
    <row r="348" spans="10:10" x14ac:dyDescent="0.3">
      <c r="J348" s="165" t="str">
        <f t="shared" si="9"/>
        <v/>
      </c>
    </row>
    <row r="349" spans="10:10" x14ac:dyDescent="0.3">
      <c r="J349" s="165" t="str">
        <f t="shared" si="9"/>
        <v/>
      </c>
    </row>
    <row r="350" spans="10:10" x14ac:dyDescent="0.3">
      <c r="J350" s="165" t="str">
        <f t="shared" si="9"/>
        <v/>
      </c>
    </row>
    <row r="351" spans="10:10" x14ac:dyDescent="0.3">
      <c r="J351" s="165" t="str">
        <f t="shared" si="9"/>
        <v/>
      </c>
    </row>
    <row r="352" spans="10:10" x14ac:dyDescent="0.3">
      <c r="J352" s="165" t="str">
        <f t="shared" si="9"/>
        <v/>
      </c>
    </row>
    <row r="353" spans="10:10" x14ac:dyDescent="0.3">
      <c r="J353" s="165" t="str">
        <f t="shared" si="9"/>
        <v/>
      </c>
    </row>
    <row r="354" spans="10:10" x14ac:dyDescent="0.3">
      <c r="J354" s="165" t="str">
        <f t="shared" si="9"/>
        <v/>
      </c>
    </row>
    <row r="355" spans="10:10" x14ac:dyDescent="0.3">
      <c r="J355" s="165" t="str">
        <f t="shared" si="9"/>
        <v/>
      </c>
    </row>
    <row r="356" spans="10:10" x14ac:dyDescent="0.3">
      <c r="J356" s="165" t="str">
        <f t="shared" si="9"/>
        <v/>
      </c>
    </row>
    <row r="357" spans="10:10" x14ac:dyDescent="0.3">
      <c r="J357" s="165" t="str">
        <f t="shared" si="9"/>
        <v/>
      </c>
    </row>
    <row r="358" spans="10:10" x14ac:dyDescent="0.3">
      <c r="J358" s="165" t="str">
        <f t="shared" si="9"/>
        <v/>
      </c>
    </row>
    <row r="359" spans="10:10" x14ac:dyDescent="0.3">
      <c r="J359" s="165" t="str">
        <f t="shared" si="9"/>
        <v/>
      </c>
    </row>
    <row r="360" spans="10:10" x14ac:dyDescent="0.3">
      <c r="J360" s="165" t="str">
        <f t="shared" si="9"/>
        <v/>
      </c>
    </row>
    <row r="361" spans="10:10" x14ac:dyDescent="0.3">
      <c r="J361" s="165" t="str">
        <f t="shared" si="9"/>
        <v/>
      </c>
    </row>
    <row r="362" spans="10:10" x14ac:dyDescent="0.3">
      <c r="J362" s="165" t="str">
        <f t="shared" si="9"/>
        <v/>
      </c>
    </row>
    <row r="363" spans="10:10" x14ac:dyDescent="0.3">
      <c r="J363" s="165" t="str">
        <f t="shared" si="9"/>
        <v/>
      </c>
    </row>
    <row r="364" spans="10:10" x14ac:dyDescent="0.3">
      <c r="J364" s="165" t="str">
        <f t="shared" si="9"/>
        <v/>
      </c>
    </row>
    <row r="365" spans="10:10" x14ac:dyDescent="0.3">
      <c r="J365" s="165" t="str">
        <f t="shared" si="9"/>
        <v/>
      </c>
    </row>
    <row r="366" spans="10:10" x14ac:dyDescent="0.3">
      <c r="J366" s="165" t="str">
        <f t="shared" si="9"/>
        <v/>
      </c>
    </row>
    <row r="367" spans="10:10" x14ac:dyDescent="0.3">
      <c r="J367" s="165" t="str">
        <f t="shared" si="9"/>
        <v/>
      </c>
    </row>
    <row r="368" spans="10:10" x14ac:dyDescent="0.3">
      <c r="J368" s="165" t="str">
        <f t="shared" si="9"/>
        <v/>
      </c>
    </row>
    <row r="369" spans="10:10" x14ac:dyDescent="0.3">
      <c r="J369" s="165" t="str">
        <f t="shared" si="9"/>
        <v/>
      </c>
    </row>
    <row r="370" spans="10:10" x14ac:dyDescent="0.3">
      <c r="J370" s="165" t="str">
        <f t="shared" si="9"/>
        <v/>
      </c>
    </row>
    <row r="371" spans="10:10" x14ac:dyDescent="0.3">
      <c r="J371" s="165" t="str">
        <f t="shared" si="9"/>
        <v/>
      </c>
    </row>
    <row r="372" spans="10:10" x14ac:dyDescent="0.3">
      <c r="J372" s="165" t="str">
        <f t="shared" si="9"/>
        <v/>
      </c>
    </row>
    <row r="373" spans="10:10" x14ac:dyDescent="0.3">
      <c r="J373" s="165" t="str">
        <f t="shared" si="9"/>
        <v/>
      </c>
    </row>
    <row r="374" spans="10:10" x14ac:dyDescent="0.3">
      <c r="J374" s="165" t="str">
        <f t="shared" si="9"/>
        <v/>
      </c>
    </row>
    <row r="375" spans="10:10" x14ac:dyDescent="0.3">
      <c r="J375" s="165" t="str">
        <f t="shared" si="9"/>
        <v/>
      </c>
    </row>
    <row r="376" spans="10:10" x14ac:dyDescent="0.3">
      <c r="J376" s="165" t="str">
        <f t="shared" si="9"/>
        <v/>
      </c>
    </row>
    <row r="377" spans="10:10" x14ac:dyDescent="0.3">
      <c r="J377" s="165" t="str">
        <f t="shared" si="9"/>
        <v/>
      </c>
    </row>
    <row r="378" spans="10:10" x14ac:dyDescent="0.3">
      <c r="J378" s="165" t="str">
        <f t="shared" si="9"/>
        <v/>
      </c>
    </row>
    <row r="379" spans="10:10" x14ac:dyDescent="0.3">
      <c r="J379" s="165" t="str">
        <f t="shared" si="9"/>
        <v/>
      </c>
    </row>
    <row r="380" spans="10:10" x14ac:dyDescent="0.3">
      <c r="J380" s="165" t="str">
        <f t="shared" si="9"/>
        <v/>
      </c>
    </row>
    <row r="381" spans="10:10" x14ac:dyDescent="0.3">
      <c r="J381" s="165" t="str">
        <f t="shared" si="9"/>
        <v/>
      </c>
    </row>
    <row r="382" spans="10:10" x14ac:dyDescent="0.3">
      <c r="J382" s="165" t="str">
        <f t="shared" si="9"/>
        <v/>
      </c>
    </row>
    <row r="383" spans="10:10" x14ac:dyDescent="0.3">
      <c r="J383" s="165" t="str">
        <f t="shared" si="9"/>
        <v/>
      </c>
    </row>
    <row r="384" spans="10:10" x14ac:dyDescent="0.3">
      <c r="J384" s="165" t="str">
        <f t="shared" si="9"/>
        <v/>
      </c>
    </row>
    <row r="385" spans="10:10" x14ac:dyDescent="0.3">
      <c r="J385" s="165" t="str">
        <f t="shared" si="9"/>
        <v/>
      </c>
    </row>
    <row r="386" spans="10:10" x14ac:dyDescent="0.3">
      <c r="J386" s="165" t="str">
        <f t="shared" si="9"/>
        <v/>
      </c>
    </row>
    <row r="387" spans="10:10" x14ac:dyDescent="0.3">
      <c r="J387" s="165" t="str">
        <f t="shared" si="9"/>
        <v/>
      </c>
    </row>
    <row r="388" spans="10:10" x14ac:dyDescent="0.3">
      <c r="J388" s="165" t="str">
        <f t="shared" si="9"/>
        <v/>
      </c>
    </row>
    <row r="389" spans="10:10" x14ac:dyDescent="0.3">
      <c r="J389" s="165" t="str">
        <f t="shared" si="9"/>
        <v/>
      </c>
    </row>
    <row r="390" spans="10:10" x14ac:dyDescent="0.3">
      <c r="J390" s="165" t="str">
        <f t="shared" ref="J390:J400" si="10">IF(K390="","",MONTH(K390))</f>
        <v/>
      </c>
    </row>
    <row r="391" spans="10:10" x14ac:dyDescent="0.3">
      <c r="J391" s="165" t="str">
        <f t="shared" si="10"/>
        <v/>
      </c>
    </row>
    <row r="392" spans="10:10" x14ac:dyDescent="0.3">
      <c r="J392" s="165" t="str">
        <f t="shared" si="10"/>
        <v/>
      </c>
    </row>
    <row r="393" spans="10:10" x14ac:dyDescent="0.3">
      <c r="J393" s="165" t="str">
        <f t="shared" si="10"/>
        <v/>
      </c>
    </row>
    <row r="394" spans="10:10" x14ac:dyDescent="0.3">
      <c r="J394" s="165" t="str">
        <f t="shared" si="10"/>
        <v/>
      </c>
    </row>
    <row r="395" spans="10:10" x14ac:dyDescent="0.3">
      <c r="J395" s="165" t="str">
        <f t="shared" si="10"/>
        <v/>
      </c>
    </row>
    <row r="396" spans="10:10" x14ac:dyDescent="0.3">
      <c r="J396" s="165" t="str">
        <f t="shared" si="10"/>
        <v/>
      </c>
    </row>
    <row r="397" spans="10:10" x14ac:dyDescent="0.3">
      <c r="J397" s="165" t="str">
        <f t="shared" si="10"/>
        <v/>
      </c>
    </row>
    <row r="398" spans="10:10" x14ac:dyDescent="0.3">
      <c r="J398" s="165" t="str">
        <f t="shared" si="10"/>
        <v/>
      </c>
    </row>
    <row r="399" spans="10:10" x14ac:dyDescent="0.3">
      <c r="J399" s="165" t="str">
        <f t="shared" si="10"/>
        <v/>
      </c>
    </row>
    <row r="400" spans="10:10" x14ac:dyDescent="0.3">
      <c r="J400" s="165" t="str">
        <f t="shared" si="10"/>
        <v/>
      </c>
    </row>
  </sheetData>
  <sheetProtection sheet="1" objects="1" scenarios="1"/>
  <protectedRanges>
    <protectedRange sqref="G5:G1048576 P5:P1048576 Y5:Y1048576" name="Rango2"/>
    <protectedRange sqref="B5:F1048576 K5:O1048576 S5:X1048576" name="Rango1"/>
  </protectedRanges>
  <mergeCells count="5">
    <mergeCell ref="B3:G3"/>
    <mergeCell ref="K3:P3"/>
    <mergeCell ref="S3:X3"/>
    <mergeCell ref="A1:W1"/>
    <mergeCell ref="F2:T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BC42B60-3897-4C38-9399-E0BF7476B83F}">
          <x14:formula1>
            <xm:f>Datos!$BO$2:$BO$6</xm:f>
          </x14:formula1>
          <xm:sqref>G5:H300 Y5:Y300 P5:P300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33CB0-276A-4981-99F0-B5DCF2782A52}">
  <sheetPr codeName="Hoja5"/>
  <dimension ref="A1:IM11"/>
  <sheetViews>
    <sheetView zoomScale="80" zoomScaleNormal="80" workbookViewId="0">
      <selection activeCell="D11" sqref="D11"/>
    </sheetView>
  </sheetViews>
  <sheetFormatPr baseColWidth="10" defaultRowHeight="14.4" x14ac:dyDescent="0.3"/>
  <cols>
    <col min="2" max="2" width="0" hidden="1" customWidth="1"/>
    <col min="4" max="4" width="18.5546875" customWidth="1"/>
    <col min="5" max="5" width="18.21875" bestFit="1" customWidth="1"/>
    <col min="69" max="69" width="14.77734375" customWidth="1"/>
  </cols>
  <sheetData>
    <row r="1" spans="1:247" ht="1.05" customHeight="1" x14ac:dyDescent="0.3"/>
    <row r="2" spans="1:247" ht="1.05" customHeight="1" x14ac:dyDescent="0.3"/>
    <row r="3" spans="1:247" ht="1.05" customHeight="1" x14ac:dyDescent="0.3">
      <c r="BC3">
        <v>7</v>
      </c>
    </row>
    <row r="4" spans="1:247" ht="10.050000000000001" customHeight="1" x14ac:dyDescent="0.3">
      <c r="A4" s="7"/>
      <c r="B4" s="7"/>
      <c r="C4" s="7" t="s">
        <v>291</v>
      </c>
      <c r="D4" s="7">
        <v>3</v>
      </c>
      <c r="E4" s="7">
        <v>3</v>
      </c>
      <c r="F4" s="7">
        <v>3</v>
      </c>
      <c r="G4" s="7">
        <v>3</v>
      </c>
      <c r="H4" s="7">
        <v>3</v>
      </c>
      <c r="I4" s="7">
        <v>3</v>
      </c>
      <c r="J4" s="7">
        <v>3</v>
      </c>
      <c r="K4" s="7">
        <v>3</v>
      </c>
      <c r="L4" s="7">
        <v>3</v>
      </c>
      <c r="M4" s="7">
        <v>3</v>
      </c>
      <c r="N4" s="7">
        <v>3</v>
      </c>
      <c r="O4" s="7">
        <v>3</v>
      </c>
      <c r="P4" s="7">
        <v>3</v>
      </c>
      <c r="Q4" s="7">
        <v>3</v>
      </c>
      <c r="R4" s="7">
        <v>3</v>
      </c>
      <c r="S4" s="7">
        <v>3</v>
      </c>
      <c r="T4" s="7">
        <v>7</v>
      </c>
      <c r="U4" s="7">
        <v>3</v>
      </c>
      <c r="V4" s="7">
        <v>3</v>
      </c>
      <c r="W4" s="7">
        <v>7</v>
      </c>
      <c r="X4" s="7">
        <v>3</v>
      </c>
      <c r="Y4" s="7">
        <v>3</v>
      </c>
      <c r="Z4" s="7">
        <v>7</v>
      </c>
      <c r="AA4" s="7">
        <v>3</v>
      </c>
      <c r="AB4" s="7">
        <v>7</v>
      </c>
      <c r="AC4" s="7">
        <v>3</v>
      </c>
      <c r="AD4" s="7">
        <v>7</v>
      </c>
      <c r="AE4" s="7">
        <v>3</v>
      </c>
      <c r="AF4" s="7">
        <v>3</v>
      </c>
      <c r="AG4" s="7">
        <v>3</v>
      </c>
      <c r="AH4" s="7">
        <v>3</v>
      </c>
      <c r="AI4" s="7">
        <v>3</v>
      </c>
      <c r="AJ4" s="7">
        <v>3</v>
      </c>
      <c r="AK4" s="7">
        <v>3</v>
      </c>
      <c r="AL4" s="7">
        <v>3</v>
      </c>
      <c r="AM4" s="7">
        <v>3</v>
      </c>
      <c r="AN4" s="7">
        <v>3</v>
      </c>
      <c r="AO4" s="7">
        <v>3</v>
      </c>
      <c r="AP4" s="7">
        <v>3</v>
      </c>
      <c r="AQ4" s="7">
        <v>3</v>
      </c>
      <c r="AR4" s="7">
        <v>3</v>
      </c>
      <c r="AS4" s="7">
        <v>3</v>
      </c>
      <c r="AT4" s="7">
        <v>3</v>
      </c>
      <c r="AU4" s="7">
        <v>3</v>
      </c>
      <c r="AV4" s="7">
        <v>3</v>
      </c>
      <c r="AW4" s="7">
        <v>3</v>
      </c>
      <c r="AX4" s="7">
        <v>3</v>
      </c>
      <c r="AY4" s="7">
        <v>7</v>
      </c>
      <c r="AZ4" s="7">
        <v>7</v>
      </c>
      <c r="BA4" s="7">
        <v>3</v>
      </c>
      <c r="BB4" s="7">
        <v>7</v>
      </c>
      <c r="BC4" s="7">
        <v>7</v>
      </c>
      <c r="BD4" s="7">
        <v>3</v>
      </c>
      <c r="BE4" s="7">
        <v>3</v>
      </c>
      <c r="BF4" s="7">
        <v>7</v>
      </c>
      <c r="BG4" s="7">
        <v>8</v>
      </c>
      <c r="BH4" s="7">
        <v>7</v>
      </c>
      <c r="BI4" s="7">
        <v>8</v>
      </c>
      <c r="BJ4" s="7">
        <v>7</v>
      </c>
      <c r="BK4" s="7">
        <v>8</v>
      </c>
      <c r="BL4" s="7">
        <v>7</v>
      </c>
      <c r="BM4" s="7">
        <v>8</v>
      </c>
      <c r="BN4" s="7">
        <v>7</v>
      </c>
      <c r="BO4" s="7">
        <v>8</v>
      </c>
      <c r="BP4" s="7">
        <v>3</v>
      </c>
      <c r="BQ4" s="7">
        <v>3</v>
      </c>
      <c r="BR4" s="7">
        <v>6</v>
      </c>
      <c r="BS4" s="7">
        <v>3</v>
      </c>
      <c r="BT4" s="7">
        <v>6</v>
      </c>
      <c r="BU4" s="7">
        <v>6</v>
      </c>
      <c r="BV4" s="7">
        <v>6</v>
      </c>
      <c r="BW4" s="7">
        <v>10</v>
      </c>
      <c r="BX4" s="7">
        <v>10</v>
      </c>
      <c r="BY4" s="7">
        <v>10</v>
      </c>
      <c r="BZ4" s="7">
        <v>14</v>
      </c>
      <c r="CA4" s="7">
        <v>14</v>
      </c>
      <c r="CB4" s="7">
        <v>14</v>
      </c>
      <c r="CC4" s="7">
        <v>14</v>
      </c>
      <c r="CE4" s="7">
        <v>10</v>
      </c>
      <c r="CF4" s="7">
        <v>10</v>
      </c>
      <c r="CG4" s="7">
        <v>10</v>
      </c>
      <c r="CH4" s="7">
        <v>10</v>
      </c>
      <c r="CI4" s="7">
        <v>10</v>
      </c>
      <c r="CJ4" s="7">
        <v>10</v>
      </c>
      <c r="CK4" s="7">
        <v>10</v>
      </c>
      <c r="CL4" s="7">
        <v>14</v>
      </c>
      <c r="CM4" s="7">
        <v>14</v>
      </c>
      <c r="CN4" s="7">
        <v>10</v>
      </c>
      <c r="CO4" s="7">
        <v>10</v>
      </c>
      <c r="CQ4" s="7">
        <v>10</v>
      </c>
      <c r="CR4" s="7">
        <v>10</v>
      </c>
      <c r="CS4" s="7">
        <v>10</v>
      </c>
      <c r="CT4" s="7">
        <v>10</v>
      </c>
      <c r="CU4" s="7">
        <v>10</v>
      </c>
      <c r="CV4" s="7">
        <v>10</v>
      </c>
      <c r="CW4" s="7">
        <v>10</v>
      </c>
      <c r="CX4" s="7">
        <v>7</v>
      </c>
      <c r="CY4" s="7">
        <v>10</v>
      </c>
      <c r="CZ4" s="7">
        <v>10</v>
      </c>
      <c r="DA4" s="7">
        <v>10</v>
      </c>
      <c r="DD4" s="7">
        <v>6</v>
      </c>
      <c r="DE4" s="7">
        <v>6</v>
      </c>
      <c r="DF4" s="7">
        <v>6</v>
      </c>
      <c r="DG4" s="7">
        <v>6</v>
      </c>
      <c r="DH4" s="7">
        <v>10</v>
      </c>
      <c r="DI4" s="7">
        <v>10</v>
      </c>
      <c r="DJ4" s="7">
        <v>10</v>
      </c>
      <c r="DK4" s="7">
        <v>14</v>
      </c>
      <c r="DL4" s="7">
        <v>14</v>
      </c>
      <c r="DM4" s="7">
        <v>14</v>
      </c>
      <c r="DN4" s="7">
        <v>14</v>
      </c>
      <c r="DO4" s="7"/>
      <c r="DP4" s="7">
        <v>10</v>
      </c>
      <c r="DQ4" s="7">
        <v>10</v>
      </c>
      <c r="DR4" s="7">
        <v>10</v>
      </c>
      <c r="DS4" s="7">
        <v>10</v>
      </c>
      <c r="DT4" s="7">
        <v>10</v>
      </c>
      <c r="DU4" s="7">
        <v>10</v>
      </c>
      <c r="DV4" s="7">
        <v>10</v>
      </c>
      <c r="DW4" s="7">
        <v>14</v>
      </c>
      <c r="DX4" s="7">
        <v>14</v>
      </c>
      <c r="DY4" s="7">
        <v>10</v>
      </c>
      <c r="DZ4" s="7">
        <v>10</v>
      </c>
      <c r="EB4" s="7">
        <v>6</v>
      </c>
      <c r="EC4" s="7">
        <v>6</v>
      </c>
      <c r="ED4" s="7">
        <v>6</v>
      </c>
      <c r="EE4" s="7">
        <v>6</v>
      </c>
      <c r="EF4" s="7">
        <v>10</v>
      </c>
      <c r="EG4" s="7">
        <v>10</v>
      </c>
      <c r="EH4" s="7">
        <v>10</v>
      </c>
      <c r="EI4" s="7">
        <v>7</v>
      </c>
      <c r="EJ4" s="7">
        <v>10</v>
      </c>
      <c r="EK4" s="7">
        <v>10</v>
      </c>
      <c r="EL4" s="7">
        <v>10</v>
      </c>
      <c r="EN4" s="7">
        <v>6</v>
      </c>
      <c r="EO4" s="7">
        <v>3</v>
      </c>
      <c r="EP4" s="7">
        <v>6</v>
      </c>
      <c r="EQ4" s="7">
        <v>6</v>
      </c>
      <c r="ER4" s="7">
        <v>6</v>
      </c>
      <c r="ES4" s="7">
        <v>10</v>
      </c>
      <c r="ET4" s="7">
        <v>10</v>
      </c>
      <c r="EU4" s="7">
        <v>10</v>
      </c>
      <c r="EV4" s="7">
        <v>14</v>
      </c>
      <c r="EW4" s="7">
        <v>14</v>
      </c>
      <c r="EX4" s="7">
        <v>14</v>
      </c>
      <c r="EY4" s="7">
        <v>14</v>
      </c>
      <c r="EZ4" s="7">
        <v>5</v>
      </c>
      <c r="FA4" s="7">
        <v>6</v>
      </c>
      <c r="FB4" s="7">
        <v>7</v>
      </c>
      <c r="FC4" s="7">
        <v>8</v>
      </c>
      <c r="FD4" s="7">
        <v>9</v>
      </c>
      <c r="FE4" s="7">
        <v>10</v>
      </c>
      <c r="FG4" s="7">
        <v>14</v>
      </c>
      <c r="FH4" s="7">
        <v>14</v>
      </c>
      <c r="FI4" s="7">
        <v>14</v>
      </c>
      <c r="FJ4" s="7">
        <v>14</v>
      </c>
      <c r="FK4" s="7">
        <v>10</v>
      </c>
      <c r="FL4" s="7">
        <v>10</v>
      </c>
      <c r="FM4" s="7">
        <v>10</v>
      </c>
      <c r="FN4" s="7">
        <v>10</v>
      </c>
      <c r="FO4" s="7">
        <v>10</v>
      </c>
      <c r="FP4" s="7">
        <v>14</v>
      </c>
      <c r="FQ4" s="7">
        <v>5</v>
      </c>
      <c r="FR4" s="7">
        <v>6</v>
      </c>
      <c r="FS4" s="7">
        <v>7</v>
      </c>
      <c r="FT4" s="7">
        <v>8</v>
      </c>
      <c r="FU4" s="7">
        <v>9</v>
      </c>
      <c r="FV4" s="7">
        <v>10</v>
      </c>
      <c r="FX4" s="7">
        <v>15</v>
      </c>
      <c r="FY4" s="7">
        <v>15</v>
      </c>
      <c r="FZ4" s="7">
        <v>15</v>
      </c>
      <c r="GA4" s="7">
        <v>15</v>
      </c>
      <c r="GB4" s="7">
        <v>10</v>
      </c>
      <c r="GC4" s="7">
        <v>15</v>
      </c>
      <c r="GD4" s="7">
        <v>10</v>
      </c>
      <c r="GE4" s="7">
        <v>7</v>
      </c>
      <c r="GF4" s="7">
        <v>10</v>
      </c>
      <c r="GG4" s="7">
        <v>6</v>
      </c>
      <c r="GH4" s="7">
        <v>5</v>
      </c>
      <c r="GI4" s="7">
        <v>6</v>
      </c>
      <c r="GJ4" s="7">
        <v>7</v>
      </c>
      <c r="GK4" s="7">
        <v>8</v>
      </c>
      <c r="GL4" s="7">
        <v>9</v>
      </c>
      <c r="GM4" s="7">
        <v>10</v>
      </c>
      <c r="GO4" s="7">
        <v>6</v>
      </c>
      <c r="GP4" s="7">
        <v>6</v>
      </c>
      <c r="GQ4" s="7">
        <v>6</v>
      </c>
      <c r="GR4" s="7">
        <v>6</v>
      </c>
      <c r="GS4" s="7">
        <v>10</v>
      </c>
      <c r="GT4" s="7">
        <v>10</v>
      </c>
      <c r="GU4" s="7">
        <v>10</v>
      </c>
      <c r="GV4" s="7">
        <v>14</v>
      </c>
      <c r="GW4" s="7">
        <v>14</v>
      </c>
      <c r="GX4" s="7">
        <v>14</v>
      </c>
      <c r="GY4" s="7">
        <v>5</v>
      </c>
      <c r="GZ4" s="7">
        <v>6</v>
      </c>
      <c r="HA4" s="7">
        <v>7</v>
      </c>
      <c r="HB4" s="7">
        <v>8</v>
      </c>
      <c r="HC4" s="7">
        <v>9</v>
      </c>
      <c r="HD4" s="7">
        <v>10</v>
      </c>
      <c r="HE4" s="7"/>
      <c r="HF4" s="7">
        <v>10</v>
      </c>
      <c r="HG4" s="7">
        <v>10</v>
      </c>
      <c r="HH4" s="7">
        <v>10</v>
      </c>
      <c r="HI4" s="7">
        <v>10</v>
      </c>
      <c r="HJ4" s="7">
        <v>10</v>
      </c>
      <c r="HK4" s="7">
        <v>10</v>
      </c>
      <c r="HL4" s="7">
        <v>10</v>
      </c>
      <c r="HM4" s="7">
        <v>12</v>
      </c>
      <c r="HN4" s="7">
        <v>12</v>
      </c>
      <c r="HO4" s="7">
        <v>14</v>
      </c>
      <c r="HP4" s="7">
        <v>10</v>
      </c>
      <c r="HQ4" s="7">
        <v>5</v>
      </c>
      <c r="HR4" s="7">
        <v>6</v>
      </c>
      <c r="HS4" s="7">
        <v>7</v>
      </c>
      <c r="HT4" s="7">
        <v>8</v>
      </c>
      <c r="HU4" s="7">
        <v>9</v>
      </c>
      <c r="HV4" s="7"/>
      <c r="HW4" s="7">
        <v>15</v>
      </c>
      <c r="HX4" s="7">
        <v>15</v>
      </c>
      <c r="HY4" s="7">
        <v>15</v>
      </c>
      <c r="HZ4" s="7">
        <v>15</v>
      </c>
      <c r="IA4" s="7">
        <v>10</v>
      </c>
      <c r="IB4" s="7">
        <v>15</v>
      </c>
      <c r="IC4" s="7">
        <v>10</v>
      </c>
      <c r="ID4" s="7">
        <v>7</v>
      </c>
      <c r="IE4" s="7">
        <v>10</v>
      </c>
      <c r="IF4" s="7">
        <v>6</v>
      </c>
      <c r="IG4" s="7">
        <v>5</v>
      </c>
      <c r="IH4" s="7">
        <v>6</v>
      </c>
      <c r="II4" s="7">
        <v>7</v>
      </c>
      <c r="IJ4" s="7">
        <v>8</v>
      </c>
      <c r="IK4" s="7">
        <v>9</v>
      </c>
      <c r="IL4" s="7">
        <v>10</v>
      </c>
    </row>
    <row r="5" spans="1:247" ht="10.050000000000001" customHeight="1" x14ac:dyDescent="0.3">
      <c r="A5" s="7"/>
      <c r="B5" s="7"/>
      <c r="C5" s="7" t="s">
        <v>292</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E5" s="7"/>
      <c r="CF5" s="7"/>
      <c r="CG5" s="7"/>
      <c r="CH5" s="7"/>
      <c r="CI5" s="7"/>
      <c r="CJ5" s="7"/>
      <c r="CK5" s="7"/>
      <c r="CL5" s="7"/>
      <c r="CM5" s="7"/>
      <c r="CN5" s="7"/>
      <c r="CO5" s="7"/>
      <c r="CQ5" s="7"/>
      <c r="CR5" s="7"/>
      <c r="CS5" s="7"/>
      <c r="CT5" s="7"/>
      <c r="CU5" s="7"/>
      <c r="CV5" s="7"/>
      <c r="CW5" s="7"/>
      <c r="CX5" s="7"/>
      <c r="CY5" s="7"/>
      <c r="CZ5" s="7"/>
      <c r="DA5" s="7"/>
      <c r="DD5" s="7"/>
      <c r="DE5" s="7"/>
      <c r="DF5" s="7"/>
      <c r="DG5" s="7"/>
      <c r="DH5" s="7"/>
      <c r="DI5" s="7"/>
      <c r="DJ5" s="7"/>
      <c r="DK5" s="7"/>
      <c r="DL5" s="7"/>
      <c r="DM5" s="7"/>
      <c r="DN5" s="7"/>
      <c r="DP5" s="7"/>
      <c r="DQ5" s="7"/>
      <c r="DR5" s="7"/>
      <c r="DS5" s="7"/>
      <c r="DT5" s="7"/>
      <c r="DU5" s="7"/>
      <c r="DV5" s="7"/>
      <c r="DW5" s="7"/>
      <c r="DX5" s="7"/>
      <c r="DY5" s="7"/>
      <c r="DZ5" s="7"/>
      <c r="EB5" s="7"/>
      <c r="EC5" s="7"/>
      <c r="ED5" s="7"/>
      <c r="EE5" s="7"/>
      <c r="EF5" s="7"/>
      <c r="EG5" s="7"/>
      <c r="EH5" s="7"/>
      <c r="EI5" s="7"/>
      <c r="EJ5" s="7"/>
      <c r="EK5" s="7"/>
      <c r="EL5" s="7"/>
      <c r="EN5" s="7"/>
      <c r="EO5" s="7"/>
      <c r="EP5" s="7"/>
      <c r="EQ5" s="7"/>
      <c r="ER5" s="7"/>
      <c r="ES5" s="7"/>
      <c r="ET5" s="7"/>
      <c r="EU5" s="7"/>
      <c r="EV5" s="7"/>
      <c r="EW5" s="7"/>
      <c r="EX5" s="7"/>
      <c r="EY5" s="7"/>
      <c r="EZ5" s="7"/>
      <c r="FA5" s="7"/>
      <c r="FB5" s="7"/>
      <c r="FC5" s="7"/>
      <c r="FD5" s="7"/>
      <c r="FE5" s="7"/>
      <c r="FG5" s="7"/>
      <c r="FH5" s="7"/>
      <c r="FI5" s="7"/>
      <c r="FJ5" s="7"/>
      <c r="FK5" s="7"/>
      <c r="FL5" s="7"/>
      <c r="FM5" s="7"/>
      <c r="FN5" s="7"/>
      <c r="FO5" s="7"/>
      <c r="FP5" s="7"/>
      <c r="FQ5" s="7"/>
      <c r="FR5" s="7"/>
      <c r="FS5" s="7"/>
      <c r="FT5" s="7"/>
      <c r="FU5" s="7"/>
      <c r="FV5" s="7"/>
      <c r="FX5" s="7"/>
      <c r="FY5" s="7"/>
      <c r="FZ5" s="7"/>
      <c r="GA5" s="7"/>
      <c r="GB5" s="7"/>
      <c r="GC5" s="7"/>
      <c r="GD5" s="7"/>
      <c r="GE5" s="7"/>
      <c r="GF5" s="7"/>
      <c r="GG5" s="7"/>
      <c r="GH5" s="7"/>
      <c r="GI5" s="7"/>
      <c r="GJ5" s="7"/>
      <c r="GK5" s="7"/>
      <c r="GL5" s="7"/>
      <c r="GM5" s="7"/>
      <c r="GO5" s="7"/>
      <c r="GP5" s="7"/>
      <c r="GQ5" s="7"/>
      <c r="GR5" s="7"/>
      <c r="GS5" s="7"/>
      <c r="GT5" s="7"/>
      <c r="GU5" s="7"/>
      <c r="GV5" s="7"/>
      <c r="GW5" s="7"/>
      <c r="GX5" s="7"/>
      <c r="GY5" s="7"/>
      <c r="GZ5" s="7"/>
      <c r="HA5" s="7"/>
      <c r="HB5" s="7"/>
      <c r="HF5" s="7"/>
      <c r="HG5" s="7"/>
      <c r="HH5" s="7"/>
      <c r="HI5" s="7"/>
      <c r="HJ5" s="7"/>
      <c r="HK5" s="7"/>
      <c r="HL5" s="7"/>
      <c r="HM5" s="7"/>
      <c r="HN5" s="7"/>
      <c r="HO5" s="7"/>
      <c r="HP5" s="7"/>
      <c r="HQ5" s="7"/>
      <c r="HR5" s="7"/>
      <c r="HS5" s="7"/>
      <c r="HT5" s="7"/>
      <c r="HW5" s="7"/>
      <c r="HX5" s="7"/>
      <c r="HY5" s="7"/>
      <c r="HZ5" s="7"/>
      <c r="IA5" s="7"/>
      <c r="IB5" s="7"/>
      <c r="IC5" s="7"/>
      <c r="ID5" s="7"/>
      <c r="IE5" s="7"/>
      <c r="IF5" s="7"/>
      <c r="IG5" s="7"/>
    </row>
    <row r="6" spans="1:247" ht="10.050000000000001" customHeight="1" x14ac:dyDescent="0.3">
      <c r="A6" s="7"/>
      <c r="B6" s="7"/>
      <c r="C6" s="7" t="s">
        <v>293</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t="s">
        <v>3237</v>
      </c>
      <c r="BS6" s="7" t="s">
        <v>3237</v>
      </c>
      <c r="BT6" s="7" t="s">
        <v>3237</v>
      </c>
      <c r="BU6" s="7" t="s">
        <v>3237</v>
      </c>
      <c r="BV6" s="7" t="s">
        <v>3237</v>
      </c>
      <c r="BW6" s="7" t="s">
        <v>3237</v>
      </c>
      <c r="BX6" s="7" t="s">
        <v>3237</v>
      </c>
      <c r="BY6" s="7" t="s">
        <v>3237</v>
      </c>
      <c r="BZ6" s="7" t="s">
        <v>3237</v>
      </c>
      <c r="CA6" s="7" t="s">
        <v>3237</v>
      </c>
      <c r="CB6" s="7" t="s">
        <v>3237</v>
      </c>
      <c r="CC6" s="7" t="s">
        <v>3237</v>
      </c>
      <c r="CE6" s="7" t="s">
        <v>3238</v>
      </c>
      <c r="CF6" s="7" t="s">
        <v>3238</v>
      </c>
      <c r="CG6" s="7" t="s">
        <v>3238</v>
      </c>
      <c r="CH6" s="7" t="s">
        <v>3238</v>
      </c>
      <c r="CI6" s="7" t="s">
        <v>3238</v>
      </c>
      <c r="CJ6" s="7" t="s">
        <v>3238</v>
      </c>
      <c r="CK6" s="7" t="s">
        <v>3238</v>
      </c>
      <c r="CL6" s="7" t="s">
        <v>3238</v>
      </c>
      <c r="CM6" s="7" t="s">
        <v>3238</v>
      </c>
      <c r="CN6" s="7" t="s">
        <v>3238</v>
      </c>
      <c r="CO6" s="7" t="s">
        <v>3238</v>
      </c>
      <c r="CQ6" s="7" t="s">
        <v>3239</v>
      </c>
      <c r="CR6" s="7" t="s">
        <v>3239</v>
      </c>
      <c r="CS6" s="7" t="s">
        <v>3239</v>
      </c>
      <c r="CT6" s="7" t="s">
        <v>3239</v>
      </c>
      <c r="CU6" s="7" t="s">
        <v>3239</v>
      </c>
      <c r="CV6" s="7" t="s">
        <v>3239</v>
      </c>
      <c r="CW6" s="7" t="s">
        <v>3239</v>
      </c>
      <c r="CX6" s="7" t="s">
        <v>3239</v>
      </c>
      <c r="CY6" s="7" t="s">
        <v>3239</v>
      </c>
      <c r="CZ6" s="7" t="s">
        <v>3239</v>
      </c>
      <c r="DA6" s="7" t="s">
        <v>3239</v>
      </c>
      <c r="DD6" s="7" t="s">
        <v>3242</v>
      </c>
      <c r="DE6" s="7" t="s">
        <v>3242</v>
      </c>
      <c r="DF6" s="7" t="s">
        <v>3242</v>
      </c>
      <c r="DG6" s="7" t="s">
        <v>3242</v>
      </c>
      <c r="DH6" s="7" t="s">
        <v>3242</v>
      </c>
      <c r="DI6" s="7" t="s">
        <v>3242</v>
      </c>
      <c r="DJ6" s="7" t="s">
        <v>3242</v>
      </c>
      <c r="DK6" s="7" t="s">
        <v>3242</v>
      </c>
      <c r="DL6" s="7" t="s">
        <v>3242</v>
      </c>
      <c r="DM6" s="7" t="s">
        <v>3242</v>
      </c>
      <c r="DN6" s="7" t="s">
        <v>3242</v>
      </c>
      <c r="DP6" s="7" t="s">
        <v>3241</v>
      </c>
      <c r="DQ6" s="7" t="s">
        <v>3241</v>
      </c>
      <c r="DR6" s="7" t="s">
        <v>3241</v>
      </c>
      <c r="DS6" s="7" t="s">
        <v>3241</v>
      </c>
      <c r="DT6" s="7" t="s">
        <v>3241</v>
      </c>
      <c r="DU6" s="7" t="s">
        <v>3241</v>
      </c>
      <c r="DV6" s="7" t="s">
        <v>3241</v>
      </c>
      <c r="DW6" s="7" t="s">
        <v>3241</v>
      </c>
      <c r="DX6" s="7" t="s">
        <v>3241</v>
      </c>
      <c r="DY6" s="7" t="s">
        <v>3241</v>
      </c>
      <c r="DZ6" s="7" t="s">
        <v>3241</v>
      </c>
      <c r="EB6" s="7" t="s">
        <v>3240</v>
      </c>
      <c r="EC6" s="7" t="s">
        <v>3240</v>
      </c>
      <c r="ED6" s="7" t="s">
        <v>3240</v>
      </c>
      <c r="EE6" s="7" t="s">
        <v>3240</v>
      </c>
      <c r="EF6" s="7" t="s">
        <v>3240</v>
      </c>
      <c r="EG6" s="7" t="s">
        <v>3240</v>
      </c>
      <c r="EH6" s="7" t="s">
        <v>3240</v>
      </c>
      <c r="EI6" s="7" t="s">
        <v>3240</v>
      </c>
      <c r="EJ6" s="7" t="s">
        <v>3240</v>
      </c>
      <c r="EK6" s="7" t="s">
        <v>3240</v>
      </c>
      <c r="EL6" s="7" t="s">
        <v>3240</v>
      </c>
      <c r="EN6" s="7" t="s">
        <v>558</v>
      </c>
      <c r="EO6" s="7" t="s">
        <v>558</v>
      </c>
      <c r="EP6" s="7" t="s">
        <v>558</v>
      </c>
      <c r="EQ6" s="7" t="s">
        <v>558</v>
      </c>
      <c r="ER6" s="7" t="s">
        <v>558</v>
      </c>
      <c r="ES6" s="7" t="s">
        <v>558</v>
      </c>
      <c r="ET6" s="7" t="s">
        <v>558</v>
      </c>
      <c r="EU6" s="7" t="s">
        <v>558</v>
      </c>
      <c r="EV6" s="7" t="s">
        <v>558</v>
      </c>
      <c r="EW6" s="7" t="s">
        <v>558</v>
      </c>
      <c r="EX6" s="7" t="s">
        <v>558</v>
      </c>
      <c r="EY6" s="7" t="s">
        <v>558</v>
      </c>
      <c r="EZ6" s="7" t="s">
        <v>558</v>
      </c>
      <c r="FA6" s="7" t="s">
        <v>558</v>
      </c>
      <c r="FB6" s="7" t="s">
        <v>558</v>
      </c>
      <c r="FC6" s="7" t="s">
        <v>558</v>
      </c>
      <c r="FD6" s="7" t="s">
        <v>558</v>
      </c>
      <c r="FE6" s="7" t="s">
        <v>558</v>
      </c>
      <c r="FG6" s="7" t="s">
        <v>559</v>
      </c>
      <c r="FH6" s="7" t="s">
        <v>559</v>
      </c>
      <c r="FI6" s="7" t="s">
        <v>559</v>
      </c>
      <c r="FJ6" s="7" t="s">
        <v>559</v>
      </c>
      <c r="FK6" s="7" t="s">
        <v>559</v>
      </c>
      <c r="FL6" s="7" t="s">
        <v>559</v>
      </c>
      <c r="FM6" s="7" t="s">
        <v>559</v>
      </c>
      <c r="FN6" s="7" t="s">
        <v>559</v>
      </c>
      <c r="FO6" s="7" t="s">
        <v>559</v>
      </c>
      <c r="FP6" s="7" t="s">
        <v>559</v>
      </c>
      <c r="FQ6" s="7" t="s">
        <v>559</v>
      </c>
      <c r="FR6" s="7" t="s">
        <v>559</v>
      </c>
      <c r="FS6" s="7" t="s">
        <v>559</v>
      </c>
      <c r="FT6" s="7" t="s">
        <v>559</v>
      </c>
      <c r="FU6" s="7" t="s">
        <v>559</v>
      </c>
      <c r="FV6" s="7" t="s">
        <v>559</v>
      </c>
      <c r="FX6" s="7" t="s">
        <v>560</v>
      </c>
      <c r="FY6" s="7" t="s">
        <v>560</v>
      </c>
      <c r="FZ6" s="7" t="s">
        <v>560</v>
      </c>
      <c r="GA6" s="7" t="s">
        <v>560</v>
      </c>
      <c r="GB6" s="7" t="s">
        <v>560</v>
      </c>
      <c r="GC6" s="7" t="s">
        <v>560</v>
      </c>
      <c r="GD6" s="7" t="s">
        <v>560</v>
      </c>
      <c r="GE6" s="7" t="s">
        <v>560</v>
      </c>
      <c r="GF6" s="7" t="s">
        <v>560</v>
      </c>
      <c r="GG6" s="7" t="s">
        <v>560</v>
      </c>
      <c r="GH6" s="7" t="s">
        <v>560</v>
      </c>
      <c r="GI6" s="7" t="s">
        <v>560</v>
      </c>
      <c r="GJ6" s="7" t="s">
        <v>560</v>
      </c>
      <c r="GK6" s="7" t="s">
        <v>560</v>
      </c>
      <c r="GL6" s="7" t="s">
        <v>560</v>
      </c>
      <c r="GM6" s="7" t="s">
        <v>560</v>
      </c>
      <c r="GO6" s="7" t="s">
        <v>565</v>
      </c>
      <c r="GP6" s="7" t="s">
        <v>565</v>
      </c>
      <c r="GQ6" s="7" t="s">
        <v>565</v>
      </c>
      <c r="GR6" s="7" t="s">
        <v>565</v>
      </c>
      <c r="GS6" s="7" t="s">
        <v>565</v>
      </c>
      <c r="GT6" s="7" t="s">
        <v>565</v>
      </c>
      <c r="GU6" s="7" t="s">
        <v>565</v>
      </c>
      <c r="GV6" s="7" t="s">
        <v>565</v>
      </c>
      <c r="GW6" s="7" t="s">
        <v>565</v>
      </c>
      <c r="GX6" s="7" t="s">
        <v>565</v>
      </c>
      <c r="GY6" s="7" t="s">
        <v>565</v>
      </c>
      <c r="GZ6" s="7" t="s">
        <v>565</v>
      </c>
      <c r="HA6" s="7" t="s">
        <v>565</v>
      </c>
      <c r="HB6" s="7" t="s">
        <v>565</v>
      </c>
      <c r="HC6" s="7" t="s">
        <v>565</v>
      </c>
      <c r="HD6" s="7" t="s">
        <v>565</v>
      </c>
      <c r="HE6" s="7"/>
      <c r="HF6" s="7" t="s">
        <v>577</v>
      </c>
      <c r="HG6" s="7" t="s">
        <v>577</v>
      </c>
      <c r="HH6" s="7" t="s">
        <v>577</v>
      </c>
      <c r="HI6" s="7" t="s">
        <v>577</v>
      </c>
      <c r="HJ6" s="7" t="s">
        <v>577</v>
      </c>
      <c r="HK6" s="7" t="s">
        <v>577</v>
      </c>
      <c r="HL6" s="7" t="s">
        <v>577</v>
      </c>
      <c r="HM6" s="7" t="s">
        <v>577</v>
      </c>
      <c r="HN6" s="7" t="s">
        <v>577</v>
      </c>
      <c r="HO6" s="7" t="s">
        <v>577</v>
      </c>
      <c r="HP6" s="7" t="s">
        <v>577</v>
      </c>
      <c r="HQ6" s="7" t="s">
        <v>577</v>
      </c>
      <c r="HR6" s="7" t="s">
        <v>577</v>
      </c>
      <c r="HS6" s="7" t="s">
        <v>577</v>
      </c>
      <c r="HT6" s="7" t="s">
        <v>577</v>
      </c>
      <c r="HU6" s="7" t="s">
        <v>577</v>
      </c>
      <c r="HW6" s="7" t="s">
        <v>592</v>
      </c>
      <c r="HX6" s="7" t="s">
        <v>592</v>
      </c>
      <c r="HY6" s="7" t="s">
        <v>592</v>
      </c>
      <c r="HZ6" s="7" t="s">
        <v>592</v>
      </c>
      <c r="IA6" s="7" t="s">
        <v>592</v>
      </c>
      <c r="IB6" s="7" t="s">
        <v>592</v>
      </c>
      <c r="IC6" s="7" t="s">
        <v>592</v>
      </c>
      <c r="ID6" s="7" t="s">
        <v>592</v>
      </c>
      <c r="IE6" s="7" t="s">
        <v>592</v>
      </c>
      <c r="IF6" s="7" t="s">
        <v>592</v>
      </c>
      <c r="IG6" s="7" t="s">
        <v>592</v>
      </c>
      <c r="IH6" s="7" t="s">
        <v>592</v>
      </c>
      <c r="II6" s="7" t="s">
        <v>592</v>
      </c>
      <c r="IJ6" s="7" t="s">
        <v>592</v>
      </c>
      <c r="IK6" s="7" t="s">
        <v>592</v>
      </c>
      <c r="IL6" s="7" t="s">
        <v>592</v>
      </c>
    </row>
    <row r="7" spans="1:247" ht="10.050000000000001" customHeight="1" x14ac:dyDescent="0.3">
      <c r="A7" s="7"/>
      <c r="B7" s="7"/>
      <c r="C7" s="7" t="s">
        <v>294</v>
      </c>
      <c r="D7" s="7">
        <v>17</v>
      </c>
      <c r="E7" s="7">
        <v>18</v>
      </c>
      <c r="F7" s="7">
        <v>19</v>
      </c>
      <c r="G7" s="7">
        <v>20</v>
      </c>
      <c r="H7" s="7">
        <v>25</v>
      </c>
      <c r="I7" s="7">
        <v>26</v>
      </c>
      <c r="J7" s="7">
        <v>22</v>
      </c>
      <c r="K7" s="7">
        <v>23</v>
      </c>
      <c r="L7" s="7">
        <v>24</v>
      </c>
      <c r="M7" s="7">
        <v>33</v>
      </c>
      <c r="N7" s="7">
        <v>34</v>
      </c>
      <c r="O7" s="7">
        <v>35</v>
      </c>
      <c r="P7" s="7">
        <v>40</v>
      </c>
      <c r="Q7" s="7">
        <v>41</v>
      </c>
      <c r="R7" s="7">
        <v>42</v>
      </c>
      <c r="S7" s="7">
        <v>43</v>
      </c>
      <c r="T7" s="7">
        <v>43</v>
      </c>
      <c r="U7" s="7">
        <v>45</v>
      </c>
      <c r="V7" s="7">
        <v>46</v>
      </c>
      <c r="W7" s="7">
        <v>46</v>
      </c>
      <c r="X7" s="7">
        <v>44</v>
      </c>
      <c r="Y7" s="7">
        <v>47</v>
      </c>
      <c r="Z7" s="7">
        <v>47</v>
      </c>
      <c r="AA7" s="7">
        <v>48</v>
      </c>
      <c r="AB7" s="7">
        <v>48</v>
      </c>
      <c r="AC7" s="7">
        <v>49</v>
      </c>
      <c r="AD7" s="7">
        <v>49</v>
      </c>
      <c r="AE7" s="7">
        <v>36</v>
      </c>
      <c r="AF7" s="7">
        <v>37</v>
      </c>
      <c r="AG7" s="7">
        <v>51</v>
      </c>
      <c r="AH7" s="7">
        <v>21</v>
      </c>
      <c r="AI7" s="7">
        <v>59</v>
      </c>
      <c r="AJ7" s="7">
        <v>60</v>
      </c>
      <c r="AK7" s="7">
        <v>62</v>
      </c>
      <c r="AL7" s="7">
        <v>64</v>
      </c>
      <c r="AM7" s="7">
        <v>65</v>
      </c>
      <c r="AN7" s="7">
        <v>66</v>
      </c>
      <c r="AO7" s="7">
        <v>67</v>
      </c>
      <c r="AP7" s="7">
        <v>75</v>
      </c>
      <c r="AQ7" s="7">
        <v>79</v>
      </c>
      <c r="AR7" s="7">
        <v>80</v>
      </c>
      <c r="AS7" s="7">
        <v>84</v>
      </c>
      <c r="AT7" s="7">
        <v>86</v>
      </c>
      <c r="AU7" s="7">
        <v>87</v>
      </c>
      <c r="AV7" s="7">
        <v>88</v>
      </c>
      <c r="AW7" s="7">
        <v>90</v>
      </c>
      <c r="AX7" s="7">
        <v>91</v>
      </c>
      <c r="AY7" s="7">
        <v>86</v>
      </c>
      <c r="AZ7" s="7">
        <v>87</v>
      </c>
      <c r="BA7" s="7">
        <v>92</v>
      </c>
      <c r="BB7" s="7">
        <v>88</v>
      </c>
      <c r="BC7" s="7">
        <v>89</v>
      </c>
      <c r="BD7" s="7">
        <v>94</v>
      </c>
      <c r="BE7" s="7">
        <v>95</v>
      </c>
      <c r="BF7" s="7">
        <v>93</v>
      </c>
      <c r="BG7" s="7">
        <v>93</v>
      </c>
      <c r="BH7" s="7">
        <v>94</v>
      </c>
      <c r="BI7" s="7">
        <v>94</v>
      </c>
      <c r="BJ7" s="7">
        <v>95</v>
      </c>
      <c r="BK7" s="7">
        <v>95</v>
      </c>
      <c r="BL7" s="7">
        <v>96</v>
      </c>
      <c r="BM7" s="7">
        <v>96</v>
      </c>
      <c r="BN7" s="7">
        <v>97</v>
      </c>
      <c r="BO7" s="7">
        <v>97</v>
      </c>
      <c r="BP7" s="7">
        <v>76</v>
      </c>
      <c r="BQ7" s="7">
        <v>104</v>
      </c>
      <c r="BR7" s="7">
        <v>108</v>
      </c>
      <c r="BS7" s="7">
        <v>101</v>
      </c>
      <c r="BT7" s="7">
        <v>105</v>
      </c>
      <c r="BU7" s="7">
        <v>106</v>
      </c>
      <c r="BV7" s="7">
        <v>107</v>
      </c>
      <c r="BW7" s="7">
        <v>105</v>
      </c>
      <c r="BX7" s="7">
        <v>106</v>
      </c>
      <c r="BY7" s="7">
        <v>107</v>
      </c>
      <c r="BZ7" s="7">
        <v>105</v>
      </c>
      <c r="CA7" s="7">
        <v>106</v>
      </c>
      <c r="CB7" s="7">
        <v>107</v>
      </c>
      <c r="CC7" s="7">
        <v>108</v>
      </c>
      <c r="CE7" s="7">
        <v>124</v>
      </c>
      <c r="CF7" s="7">
        <v>118</v>
      </c>
      <c r="CG7" s="7">
        <v>120</v>
      </c>
      <c r="CH7" s="7">
        <v>121</v>
      </c>
      <c r="CI7" s="7">
        <v>112</v>
      </c>
      <c r="CJ7" s="7">
        <v>113</v>
      </c>
      <c r="CK7" s="7">
        <v>114</v>
      </c>
      <c r="CL7" s="7">
        <v>112</v>
      </c>
      <c r="CM7" s="7">
        <v>113</v>
      </c>
      <c r="CN7" s="7">
        <v>115</v>
      </c>
      <c r="CO7" s="7">
        <v>116</v>
      </c>
      <c r="CQ7" s="7">
        <v>156</v>
      </c>
      <c r="CR7" s="7">
        <v>149</v>
      </c>
      <c r="CS7" s="7">
        <v>151</v>
      </c>
      <c r="CT7" s="7">
        <v>152</v>
      </c>
      <c r="CU7" s="7">
        <v>127</v>
      </c>
      <c r="CV7" s="7">
        <v>155</v>
      </c>
      <c r="CW7" s="7">
        <v>130</v>
      </c>
      <c r="CX7" s="7">
        <v>146</v>
      </c>
      <c r="CY7" s="7">
        <v>146</v>
      </c>
      <c r="CZ7" s="7">
        <v>128</v>
      </c>
      <c r="DA7" s="7">
        <v>129</v>
      </c>
      <c r="DD7" s="7">
        <v>163</v>
      </c>
      <c r="DE7" s="7">
        <v>160</v>
      </c>
      <c r="DF7" s="7">
        <v>161</v>
      </c>
      <c r="DG7" s="7">
        <v>162</v>
      </c>
      <c r="DH7" s="7">
        <v>160</v>
      </c>
      <c r="DI7" s="7">
        <v>161</v>
      </c>
      <c r="DJ7" s="7">
        <v>162</v>
      </c>
      <c r="DK7" s="7">
        <v>160</v>
      </c>
      <c r="DL7" s="7">
        <v>161</v>
      </c>
      <c r="DM7" s="7">
        <v>162</v>
      </c>
      <c r="DN7" s="7">
        <v>163</v>
      </c>
      <c r="DP7" s="7">
        <v>179</v>
      </c>
      <c r="DQ7" s="7">
        <v>173</v>
      </c>
      <c r="DR7" s="7">
        <v>175</v>
      </c>
      <c r="DS7" s="7">
        <v>176</v>
      </c>
      <c r="DT7" s="7">
        <v>167</v>
      </c>
      <c r="DU7" s="7">
        <v>168</v>
      </c>
      <c r="DV7" s="7">
        <v>169</v>
      </c>
      <c r="DW7" s="7">
        <v>167</v>
      </c>
      <c r="DX7" s="7">
        <v>168</v>
      </c>
      <c r="DY7" s="7">
        <v>171</v>
      </c>
      <c r="DZ7" s="7">
        <v>172</v>
      </c>
      <c r="EB7" s="7">
        <v>212</v>
      </c>
      <c r="EC7" s="7">
        <v>205</v>
      </c>
      <c r="ED7" s="7">
        <v>207</v>
      </c>
      <c r="EE7" s="7">
        <v>208</v>
      </c>
      <c r="EF7" s="7">
        <v>182</v>
      </c>
      <c r="EG7" s="7">
        <v>211</v>
      </c>
      <c r="EH7" s="7">
        <v>185</v>
      </c>
      <c r="EI7" s="7">
        <v>201</v>
      </c>
      <c r="EJ7" s="7">
        <v>201</v>
      </c>
      <c r="EK7" s="7">
        <v>183</v>
      </c>
      <c r="EL7" s="7">
        <v>184</v>
      </c>
      <c r="EN7" s="7">
        <v>222</v>
      </c>
      <c r="EO7" s="7">
        <v>219</v>
      </c>
      <c r="EP7" s="7">
        <v>219</v>
      </c>
      <c r="EQ7" s="7">
        <v>220</v>
      </c>
      <c r="ER7" s="7">
        <v>221</v>
      </c>
      <c r="ES7" s="7">
        <v>219</v>
      </c>
      <c r="ET7" s="7">
        <v>220</v>
      </c>
      <c r="EU7" s="7">
        <v>221</v>
      </c>
      <c r="EV7" s="7">
        <v>219</v>
      </c>
      <c r="EW7" s="7">
        <v>220</v>
      </c>
      <c r="EX7" s="7">
        <v>107</v>
      </c>
      <c r="EY7" s="7">
        <v>225</v>
      </c>
      <c r="EZ7" s="7">
        <v>226</v>
      </c>
      <c r="FA7" s="7">
        <v>226</v>
      </c>
      <c r="FB7" s="7">
        <v>226</v>
      </c>
      <c r="FC7" s="7">
        <v>226</v>
      </c>
      <c r="FD7" s="7">
        <v>226</v>
      </c>
      <c r="FE7" s="7">
        <v>226</v>
      </c>
      <c r="FG7" s="7">
        <v>237</v>
      </c>
      <c r="FH7" s="7">
        <v>231</v>
      </c>
      <c r="FI7" s="7">
        <v>233</v>
      </c>
      <c r="FJ7" s="7">
        <v>234</v>
      </c>
      <c r="FK7" s="7">
        <v>231</v>
      </c>
      <c r="FL7" s="7">
        <v>232</v>
      </c>
      <c r="FM7" s="7">
        <v>233</v>
      </c>
      <c r="FN7" s="7">
        <v>237</v>
      </c>
      <c r="FO7" s="7">
        <v>238</v>
      </c>
      <c r="FP7" s="7">
        <v>244</v>
      </c>
      <c r="FQ7" s="7">
        <v>245</v>
      </c>
      <c r="FR7" s="7">
        <v>245</v>
      </c>
      <c r="FS7" s="7">
        <v>245</v>
      </c>
      <c r="FT7" s="7">
        <v>245</v>
      </c>
      <c r="FU7" s="7">
        <v>245</v>
      </c>
      <c r="FV7" s="7">
        <v>245</v>
      </c>
      <c r="FX7" s="7">
        <v>279</v>
      </c>
      <c r="FY7" s="7">
        <v>272</v>
      </c>
      <c r="FZ7" s="7">
        <v>274</v>
      </c>
      <c r="GA7" s="7">
        <v>275</v>
      </c>
      <c r="GB7" s="7">
        <v>251</v>
      </c>
      <c r="GC7" s="7">
        <v>278</v>
      </c>
      <c r="GD7" s="7">
        <v>252</v>
      </c>
      <c r="GE7" s="7">
        <v>269</v>
      </c>
      <c r="GF7" s="7">
        <v>269</v>
      </c>
      <c r="GG7" s="7">
        <v>278</v>
      </c>
      <c r="GH7" s="7">
        <v>276</v>
      </c>
      <c r="GI7" s="7">
        <v>276</v>
      </c>
      <c r="GJ7" s="7">
        <v>276</v>
      </c>
      <c r="GK7" s="7">
        <v>276</v>
      </c>
      <c r="GL7" s="7">
        <v>276</v>
      </c>
      <c r="GM7" s="7">
        <v>276</v>
      </c>
      <c r="GO7" s="7">
        <v>286</v>
      </c>
      <c r="GP7" s="7">
        <v>283</v>
      </c>
      <c r="GQ7" s="7">
        <v>284</v>
      </c>
      <c r="GR7" s="7">
        <v>285</v>
      </c>
      <c r="GS7" s="7">
        <v>283</v>
      </c>
      <c r="GT7" s="7">
        <v>284</v>
      </c>
      <c r="GU7" s="7">
        <v>285</v>
      </c>
      <c r="GV7" s="7">
        <v>283</v>
      </c>
      <c r="GW7" s="7">
        <v>284</v>
      </c>
      <c r="GX7" s="7">
        <v>289</v>
      </c>
      <c r="GY7" s="7">
        <v>290</v>
      </c>
      <c r="GZ7" s="7">
        <v>290</v>
      </c>
      <c r="HA7" s="7">
        <v>290</v>
      </c>
      <c r="HB7" s="7">
        <v>290</v>
      </c>
      <c r="HC7" s="7">
        <v>290</v>
      </c>
      <c r="HD7" s="7">
        <v>290</v>
      </c>
      <c r="HF7" s="7">
        <v>307</v>
      </c>
      <c r="HG7" s="7">
        <v>301</v>
      </c>
      <c r="HH7" s="7">
        <v>303</v>
      </c>
      <c r="HI7" s="7">
        <v>304</v>
      </c>
      <c r="HJ7" s="7">
        <v>296</v>
      </c>
      <c r="HK7" s="7">
        <v>297</v>
      </c>
      <c r="HL7" s="7">
        <v>298</v>
      </c>
      <c r="HM7" s="7">
        <v>301</v>
      </c>
      <c r="HN7" s="7">
        <v>302</v>
      </c>
      <c r="HO7" s="7">
        <v>309</v>
      </c>
      <c r="HP7" s="7">
        <v>310</v>
      </c>
      <c r="HQ7" s="7">
        <v>310</v>
      </c>
      <c r="HR7" s="7">
        <v>310</v>
      </c>
      <c r="HS7" s="7">
        <v>310</v>
      </c>
      <c r="HT7" s="7">
        <v>310</v>
      </c>
      <c r="HU7" s="7">
        <v>310</v>
      </c>
      <c r="HV7" s="7"/>
      <c r="HW7" s="7">
        <v>345</v>
      </c>
      <c r="HX7" s="7">
        <v>338</v>
      </c>
      <c r="HY7" s="7">
        <v>340</v>
      </c>
      <c r="HZ7" s="7">
        <v>341</v>
      </c>
      <c r="IA7" s="7">
        <v>317</v>
      </c>
      <c r="IB7" s="7">
        <v>344</v>
      </c>
      <c r="IC7" s="7">
        <v>318</v>
      </c>
      <c r="ID7" s="7">
        <v>335</v>
      </c>
      <c r="IE7" s="7">
        <v>335</v>
      </c>
      <c r="IF7" s="7">
        <v>345</v>
      </c>
      <c r="IG7" s="7">
        <v>343</v>
      </c>
      <c r="IH7" s="7">
        <v>343</v>
      </c>
      <c r="II7" s="7">
        <v>343</v>
      </c>
      <c r="IJ7" s="7">
        <v>343</v>
      </c>
      <c r="IK7" s="7">
        <v>343</v>
      </c>
      <c r="IL7" s="7">
        <v>343</v>
      </c>
    </row>
    <row r="8" spans="1:247" ht="14.55" customHeight="1" x14ac:dyDescent="0.3">
      <c r="A8" s="7"/>
      <c r="B8" s="7"/>
      <c r="C8" s="7" t="s">
        <v>405</v>
      </c>
      <c r="D8" s="1" t="s">
        <v>472</v>
      </c>
      <c r="E8" s="28" t="s">
        <v>473</v>
      </c>
      <c r="F8" s="28" t="s">
        <v>474</v>
      </c>
      <c r="G8" s="1" t="s">
        <v>475</v>
      </c>
      <c r="H8" s="1" t="s">
        <v>477</v>
      </c>
      <c r="I8" s="1" t="s">
        <v>478</v>
      </c>
      <c r="J8" s="1" t="s">
        <v>476</v>
      </c>
      <c r="K8" s="1" t="s">
        <v>479</v>
      </c>
      <c r="L8" s="7" t="s">
        <v>480</v>
      </c>
      <c r="M8" s="1" t="s">
        <v>481</v>
      </c>
      <c r="N8" s="1" t="s">
        <v>483</v>
      </c>
      <c r="O8" s="1" t="s">
        <v>482</v>
      </c>
      <c r="P8" s="1" t="s">
        <v>484</v>
      </c>
      <c r="Q8" s="1" t="s">
        <v>485</v>
      </c>
      <c r="R8" s="1" t="s">
        <v>486</v>
      </c>
      <c r="S8" s="1" t="s">
        <v>487</v>
      </c>
      <c r="T8" s="1" t="s">
        <v>488</v>
      </c>
      <c r="U8" s="1" t="s">
        <v>489</v>
      </c>
      <c r="V8" s="1" t="s">
        <v>490</v>
      </c>
      <c r="W8" s="1" t="s">
        <v>491</v>
      </c>
      <c r="X8" s="1" t="s">
        <v>492</v>
      </c>
      <c r="Y8" s="1" t="s">
        <v>493</v>
      </c>
      <c r="Z8" s="1" t="s">
        <v>494</v>
      </c>
      <c r="AA8" s="1" t="s">
        <v>495</v>
      </c>
      <c r="AB8" s="1" t="s">
        <v>496</v>
      </c>
      <c r="AC8" s="1" t="s">
        <v>497</v>
      </c>
      <c r="AD8" s="1" t="s">
        <v>498</v>
      </c>
      <c r="AE8" s="1" t="s">
        <v>499</v>
      </c>
      <c r="AF8" s="1" t="s">
        <v>500</v>
      </c>
      <c r="AG8" s="1" t="s">
        <v>501</v>
      </c>
      <c r="AH8" s="1" t="s">
        <v>503</v>
      </c>
      <c r="AI8" s="1" t="s">
        <v>504</v>
      </c>
      <c r="AJ8" s="1" t="s">
        <v>505</v>
      </c>
      <c r="AK8" s="1" t="s">
        <v>506</v>
      </c>
      <c r="AL8" s="1" t="s">
        <v>507</v>
      </c>
      <c r="AM8" s="1" t="s">
        <v>508</v>
      </c>
      <c r="AN8" s="1" t="s">
        <v>509</v>
      </c>
      <c r="AO8" s="1" t="s">
        <v>530</v>
      </c>
      <c r="AP8" s="1" t="s">
        <v>510</v>
      </c>
      <c r="AQ8" s="1" t="s">
        <v>511</v>
      </c>
      <c r="AR8" s="1"/>
      <c r="AS8" s="1" t="s">
        <v>512</v>
      </c>
      <c r="AT8" s="1" t="s">
        <v>515</v>
      </c>
      <c r="AW8" s="1" t="s">
        <v>519</v>
      </c>
      <c r="AX8" s="1" t="s">
        <v>520</v>
      </c>
      <c r="AY8" s="1" t="s">
        <v>521</v>
      </c>
      <c r="AZ8" s="1" t="s">
        <v>522</v>
      </c>
      <c r="BA8" s="1" t="s">
        <v>523</v>
      </c>
      <c r="BB8" s="1" t="s">
        <v>524</v>
      </c>
      <c r="BD8" s="1" t="s">
        <v>527</v>
      </c>
      <c r="BF8" s="1" t="s">
        <v>528</v>
      </c>
      <c r="BG8" s="1"/>
      <c r="BH8" s="7"/>
      <c r="BI8" s="7"/>
      <c r="BJ8" s="7"/>
      <c r="BK8" s="7"/>
      <c r="BL8" s="7"/>
      <c r="BM8" s="7"/>
      <c r="BN8" s="7"/>
      <c r="BO8" s="7"/>
      <c r="BP8" s="7" t="s">
        <v>529</v>
      </c>
      <c r="BQ8" s="7"/>
      <c r="BR8" s="1" t="s">
        <v>545</v>
      </c>
      <c r="BS8" s="1" t="s">
        <v>546</v>
      </c>
      <c r="BT8" s="1" t="s">
        <v>548</v>
      </c>
      <c r="BU8" s="1" t="s">
        <v>549</v>
      </c>
      <c r="BV8" s="1" t="s">
        <v>550</v>
      </c>
      <c r="BW8" s="1" t="s">
        <v>547</v>
      </c>
      <c r="BX8" s="1" t="s">
        <v>552</v>
      </c>
      <c r="BY8" s="1" t="s">
        <v>557</v>
      </c>
      <c r="BZ8" s="1" t="s">
        <v>553</v>
      </c>
      <c r="CA8" s="1" t="s">
        <v>554</v>
      </c>
      <c r="CB8" s="1" t="s">
        <v>555</v>
      </c>
      <c r="CC8" s="1" t="s">
        <v>556</v>
      </c>
      <c r="CE8" s="1" t="s">
        <v>545</v>
      </c>
      <c r="CF8" s="1" t="s">
        <v>548</v>
      </c>
      <c r="CG8" s="1" t="s">
        <v>549</v>
      </c>
      <c r="CH8" s="1" t="s">
        <v>550</v>
      </c>
      <c r="CI8" s="1" t="s">
        <v>547</v>
      </c>
      <c r="CJ8" s="1" t="s">
        <v>552</v>
      </c>
      <c r="CK8" s="1" t="s">
        <v>557</v>
      </c>
      <c r="CL8" s="1" t="s">
        <v>553</v>
      </c>
      <c r="CM8" s="1" t="s">
        <v>554</v>
      </c>
      <c r="CN8" s="1" t="s">
        <v>555</v>
      </c>
      <c r="CO8" s="1" t="s">
        <v>556</v>
      </c>
      <c r="CQ8" s="1" t="s">
        <v>545</v>
      </c>
      <c r="CR8" s="1" t="s">
        <v>548</v>
      </c>
      <c r="CS8" s="1" t="s">
        <v>549</v>
      </c>
      <c r="CT8" s="1" t="s">
        <v>550</v>
      </c>
      <c r="CU8" s="1" t="s">
        <v>547</v>
      </c>
      <c r="CV8" s="1" t="s">
        <v>552</v>
      </c>
      <c r="CW8" s="1" t="s">
        <v>557</v>
      </c>
      <c r="CX8" s="1" t="s">
        <v>553</v>
      </c>
      <c r="CY8" s="1" t="s">
        <v>554</v>
      </c>
      <c r="CZ8" s="1" t="s">
        <v>555</v>
      </c>
      <c r="DA8" s="1" t="s">
        <v>556</v>
      </c>
      <c r="DD8" s="1" t="s">
        <v>576</v>
      </c>
      <c r="DE8" s="1" t="s">
        <v>572</v>
      </c>
      <c r="DF8" s="1" t="s">
        <v>573</v>
      </c>
      <c r="DG8" s="1" t="s">
        <v>574</v>
      </c>
      <c r="DH8" s="1" t="s">
        <v>566</v>
      </c>
      <c r="DI8" s="1" t="s">
        <v>575</v>
      </c>
      <c r="DJ8" s="1" t="s">
        <v>571</v>
      </c>
      <c r="DK8" s="1" t="s">
        <v>567</v>
      </c>
      <c r="DL8" s="1" t="s">
        <v>568</v>
      </c>
      <c r="DM8" s="1" t="s">
        <v>569</v>
      </c>
      <c r="DN8" s="1" t="s">
        <v>570</v>
      </c>
      <c r="DP8" s="1" t="s">
        <v>576</v>
      </c>
      <c r="DQ8" s="1" t="s">
        <v>572</v>
      </c>
      <c r="DR8" s="1" t="s">
        <v>573</v>
      </c>
      <c r="DS8" s="1" t="s">
        <v>574</v>
      </c>
      <c r="DT8" s="1" t="s">
        <v>566</v>
      </c>
      <c r="DU8" s="1" t="s">
        <v>575</v>
      </c>
      <c r="DV8" s="1" t="s">
        <v>571</v>
      </c>
      <c r="DW8" s="1" t="s">
        <v>567</v>
      </c>
      <c r="DX8" s="1" t="s">
        <v>568</v>
      </c>
      <c r="DY8" s="1" t="s">
        <v>569</v>
      </c>
      <c r="DZ8" s="1" t="s">
        <v>570</v>
      </c>
      <c r="EB8" s="1" t="s">
        <v>576</v>
      </c>
      <c r="EC8" s="1" t="s">
        <v>572</v>
      </c>
      <c r="ED8" s="1" t="s">
        <v>573</v>
      </c>
      <c r="EE8" s="1" t="s">
        <v>574</v>
      </c>
      <c r="EF8" s="1" t="s">
        <v>566</v>
      </c>
      <c r="EG8" s="1" t="s">
        <v>575</v>
      </c>
      <c r="EH8" s="1" t="s">
        <v>571</v>
      </c>
      <c r="EI8" s="1" t="s">
        <v>567</v>
      </c>
      <c r="EJ8" s="1" t="s">
        <v>568</v>
      </c>
      <c r="EK8" s="1" t="s">
        <v>569</v>
      </c>
      <c r="EL8" s="1" t="s">
        <v>570</v>
      </c>
      <c r="EN8" s="1" t="s">
        <v>580</v>
      </c>
      <c r="EO8" s="1" t="s">
        <v>581</v>
      </c>
      <c r="EP8" s="1" t="s">
        <v>582</v>
      </c>
      <c r="EQ8" s="1" t="s">
        <v>583</v>
      </c>
      <c r="ER8" s="1" t="s">
        <v>584</v>
      </c>
      <c r="ES8" s="1" t="s">
        <v>585</v>
      </c>
      <c r="ET8" s="1" t="s">
        <v>586</v>
      </c>
      <c r="EU8" s="1" t="s">
        <v>587</v>
      </c>
      <c r="EV8" s="1" t="s">
        <v>588</v>
      </c>
      <c r="EW8" s="1" t="s">
        <v>589</v>
      </c>
      <c r="EX8" s="1" t="s">
        <v>590</v>
      </c>
      <c r="EY8" s="1" t="s">
        <v>591</v>
      </c>
      <c r="EZ8" s="1" t="s">
        <v>3257</v>
      </c>
      <c r="FA8" s="1" t="s">
        <v>3252</v>
      </c>
      <c r="FB8" s="1" t="s">
        <v>3253</v>
      </c>
      <c r="FC8" s="1" t="s">
        <v>3254</v>
      </c>
      <c r="FD8" s="1" t="s">
        <v>3255</v>
      </c>
      <c r="FE8" s="1" t="s">
        <v>3256</v>
      </c>
      <c r="FG8" s="1" t="s">
        <v>580</v>
      </c>
      <c r="FH8" s="1" t="s">
        <v>581</v>
      </c>
      <c r="FI8" s="1" t="s">
        <v>582</v>
      </c>
      <c r="FJ8" s="1" t="s">
        <v>583</v>
      </c>
      <c r="FK8" s="1" t="s">
        <v>584</v>
      </c>
      <c r="FL8" s="1" t="s">
        <v>585</v>
      </c>
      <c r="FM8" s="1" t="s">
        <v>586</v>
      </c>
      <c r="FN8" s="1" t="s">
        <v>588</v>
      </c>
      <c r="FO8" s="1" t="s">
        <v>589</v>
      </c>
      <c r="FP8" s="1" t="s">
        <v>590</v>
      </c>
      <c r="FQ8" s="1" t="s">
        <v>3257</v>
      </c>
      <c r="FR8" s="1" t="s">
        <v>3252</v>
      </c>
      <c r="FS8" s="1" t="s">
        <v>3253</v>
      </c>
      <c r="FT8" s="1" t="s">
        <v>3254</v>
      </c>
      <c r="FU8" s="1" t="s">
        <v>3255</v>
      </c>
      <c r="FV8" s="1" t="s">
        <v>3256</v>
      </c>
      <c r="FW8" s="1"/>
      <c r="FX8" s="1" t="s">
        <v>580</v>
      </c>
      <c r="FY8" s="1" t="s">
        <v>582</v>
      </c>
      <c r="FZ8" s="1" t="s">
        <v>583</v>
      </c>
      <c r="GA8" s="1" t="s">
        <v>584</v>
      </c>
      <c r="GB8" s="1" t="s">
        <v>585</v>
      </c>
      <c r="GC8" s="1" t="s">
        <v>586</v>
      </c>
      <c r="GD8" s="1" t="s">
        <v>587</v>
      </c>
      <c r="GE8" s="1" t="s">
        <v>588</v>
      </c>
      <c r="GF8" s="1" t="s">
        <v>589</v>
      </c>
      <c r="GG8" s="1" t="s">
        <v>590</v>
      </c>
      <c r="GH8" s="1" t="s">
        <v>3251</v>
      </c>
      <c r="GI8" s="1" t="s">
        <v>3252</v>
      </c>
      <c r="GJ8" s="1" t="s">
        <v>3253</v>
      </c>
      <c r="GK8" s="1" t="s">
        <v>3254</v>
      </c>
      <c r="GL8" s="1" t="s">
        <v>3255</v>
      </c>
      <c r="GM8" s="1" t="s">
        <v>3256</v>
      </c>
      <c r="GN8" s="1"/>
      <c r="GO8" s="1" t="s">
        <v>593</v>
      </c>
      <c r="GP8" s="1" t="s">
        <v>594</v>
      </c>
      <c r="GQ8" s="1" t="s">
        <v>595</v>
      </c>
      <c r="GR8" s="1" t="s">
        <v>596</v>
      </c>
      <c r="GS8" s="1" t="s">
        <v>597</v>
      </c>
      <c r="GT8" s="1" t="s">
        <v>598</v>
      </c>
      <c r="GU8" s="1" t="s">
        <v>599</v>
      </c>
      <c r="GV8" s="1" t="s">
        <v>600</v>
      </c>
      <c r="GW8" s="1" t="s">
        <v>601</v>
      </c>
      <c r="GX8" s="1" t="s">
        <v>602</v>
      </c>
      <c r="GY8" s="1" t="s">
        <v>3243</v>
      </c>
      <c r="GZ8" s="1" t="s">
        <v>3244</v>
      </c>
      <c r="HA8" s="1" t="s">
        <v>3245</v>
      </c>
      <c r="HB8" s="1" t="s">
        <v>3246</v>
      </c>
      <c r="HC8" s="1" t="s">
        <v>3247</v>
      </c>
      <c r="HD8" t="s">
        <v>3248</v>
      </c>
      <c r="HF8" s="1" t="s">
        <v>593</v>
      </c>
      <c r="HG8" s="1" t="s">
        <v>594</v>
      </c>
      <c r="HH8" s="1" t="s">
        <v>595</v>
      </c>
      <c r="HI8" s="1" t="s">
        <v>596</v>
      </c>
      <c r="HJ8" s="1" t="s">
        <v>597</v>
      </c>
      <c r="HK8" s="1" t="s">
        <v>598</v>
      </c>
      <c r="HL8" s="1" t="s">
        <v>599</v>
      </c>
      <c r="HM8" s="1" t="s">
        <v>600</v>
      </c>
      <c r="HN8" s="1" t="s">
        <v>601</v>
      </c>
      <c r="HO8" s="1" t="s">
        <v>602</v>
      </c>
      <c r="HP8" s="1" t="s">
        <v>3243</v>
      </c>
      <c r="HQ8" s="1" t="s">
        <v>3244</v>
      </c>
      <c r="HR8" s="1" t="s">
        <v>3245</v>
      </c>
      <c r="HS8" s="1" t="s">
        <v>3246</v>
      </c>
      <c r="HT8" s="1" t="s">
        <v>3247</v>
      </c>
      <c r="HU8" t="s">
        <v>3248</v>
      </c>
      <c r="HW8" s="1" t="s">
        <v>576</v>
      </c>
      <c r="HX8" s="1" t="s">
        <v>572</v>
      </c>
      <c r="HY8" s="1" t="s">
        <v>573</v>
      </c>
      <c r="HZ8" s="1" t="s">
        <v>574</v>
      </c>
      <c r="IA8" s="1" t="s">
        <v>566</v>
      </c>
      <c r="IB8" s="1" t="s">
        <v>575</v>
      </c>
      <c r="IC8" s="1" t="s">
        <v>571</v>
      </c>
      <c r="ID8" s="1" t="s">
        <v>567</v>
      </c>
      <c r="IE8" s="1" t="s">
        <v>568</v>
      </c>
      <c r="IF8" s="1" t="s">
        <v>569</v>
      </c>
      <c r="IG8" s="1" t="s">
        <v>3243</v>
      </c>
      <c r="IH8" s="1" t="s">
        <v>3244</v>
      </c>
      <c r="II8" s="1" t="s">
        <v>3245</v>
      </c>
      <c r="IJ8" s="1" t="s">
        <v>3246</v>
      </c>
      <c r="IK8" s="1" t="s">
        <v>3247</v>
      </c>
      <c r="IL8" s="1" t="s">
        <v>3248</v>
      </c>
    </row>
    <row r="9" spans="1:247" ht="14.55" customHeight="1" x14ac:dyDescent="0.3">
      <c r="A9" s="7"/>
      <c r="B9" s="7"/>
      <c r="C9" s="7"/>
      <c r="D9" s="1"/>
      <c r="E9" s="28"/>
      <c r="F9" s="28"/>
      <c r="G9" s="1"/>
      <c r="H9" s="1"/>
      <c r="I9" s="1"/>
      <c r="J9" s="1"/>
      <c r="K9" s="1"/>
      <c r="L9" s="7"/>
      <c r="M9" s="1"/>
      <c r="N9" s="1"/>
      <c r="O9" s="1"/>
      <c r="P9" s="1"/>
      <c r="Q9" s="1"/>
      <c r="R9" s="1"/>
      <c r="S9" s="1"/>
      <c r="T9" s="1"/>
      <c r="U9" s="1"/>
      <c r="V9" s="1"/>
      <c r="W9" s="1"/>
      <c r="X9" s="1"/>
      <c r="Y9" s="1"/>
      <c r="Z9" s="1"/>
      <c r="AA9" s="1"/>
      <c r="AB9" s="1"/>
      <c r="AC9" s="1"/>
      <c r="AD9" s="1"/>
      <c r="AE9" s="1"/>
      <c r="AF9" s="1"/>
      <c r="AG9" s="1"/>
      <c r="AH9" s="1"/>
      <c r="AI9" s="1"/>
      <c r="AJ9" s="1"/>
      <c r="AK9" s="1"/>
      <c r="AL9" s="1"/>
      <c r="AM9" s="1"/>
      <c r="AN9" s="1"/>
      <c r="AP9" s="1"/>
      <c r="AQ9" s="1" t="s">
        <v>513</v>
      </c>
      <c r="AR9" s="1" t="s">
        <v>514</v>
      </c>
      <c r="AS9" s="1"/>
      <c r="AT9" s="1" t="s">
        <v>516</v>
      </c>
      <c r="AU9" s="1" t="s">
        <v>517</v>
      </c>
      <c r="AV9" s="1" t="s">
        <v>518</v>
      </c>
      <c r="AW9" s="7"/>
      <c r="AX9" s="7"/>
      <c r="AY9" s="7"/>
      <c r="AZ9" s="7"/>
      <c r="BA9" s="7"/>
      <c r="BB9" s="1" t="s">
        <v>525</v>
      </c>
      <c r="BC9" s="1" t="s">
        <v>526</v>
      </c>
      <c r="BD9" s="1" t="s">
        <v>525</v>
      </c>
      <c r="BE9" s="1" t="s">
        <v>526</v>
      </c>
      <c r="BF9" s="30" t="s">
        <v>531</v>
      </c>
      <c r="BG9" s="1" t="s">
        <v>532</v>
      </c>
      <c r="BH9" s="30" t="s">
        <v>533</v>
      </c>
      <c r="BI9" s="1" t="s">
        <v>534</v>
      </c>
      <c r="BJ9" s="30" t="s">
        <v>535</v>
      </c>
      <c r="BK9" s="1" t="s">
        <v>536</v>
      </c>
      <c r="BL9" s="30" t="s">
        <v>537</v>
      </c>
      <c r="BM9" s="30" t="s">
        <v>539</v>
      </c>
      <c r="BN9" s="31" t="s">
        <v>538</v>
      </c>
      <c r="BO9" s="30" t="s">
        <v>540</v>
      </c>
      <c r="BP9" s="29"/>
      <c r="BQ9" s="7"/>
      <c r="BR9" s="7"/>
      <c r="BS9" s="7"/>
      <c r="BT9" s="7"/>
      <c r="BU9" s="7"/>
      <c r="BV9" s="7"/>
      <c r="BW9" s="7"/>
      <c r="BX9" s="7"/>
      <c r="BY9" s="7"/>
      <c r="BZ9" s="7"/>
      <c r="CA9" s="7"/>
      <c r="CB9" s="7"/>
      <c r="CC9" s="7"/>
      <c r="CE9" s="7"/>
      <c r="CF9" s="7"/>
      <c r="CG9" s="7"/>
      <c r="CH9" s="7"/>
      <c r="CI9" s="7"/>
      <c r="CJ9" s="7"/>
      <c r="CK9" s="7"/>
      <c r="CL9" s="7"/>
      <c r="CM9" s="7"/>
      <c r="CN9" s="7"/>
      <c r="CO9" s="7"/>
      <c r="CQ9" s="7"/>
      <c r="CR9" s="7"/>
      <c r="CS9" s="7"/>
      <c r="CT9" s="7"/>
      <c r="CU9" s="7"/>
      <c r="CV9" s="7"/>
      <c r="CW9" s="7"/>
      <c r="CX9" s="7"/>
      <c r="CY9" s="7"/>
      <c r="CZ9" s="7"/>
      <c r="DA9" s="7"/>
      <c r="DD9" s="7"/>
      <c r="DE9" s="7"/>
      <c r="DF9" s="7"/>
      <c r="DG9" s="7"/>
      <c r="DH9" s="7"/>
      <c r="DI9" s="7"/>
      <c r="DJ9" s="7"/>
      <c r="DK9" s="7"/>
      <c r="DL9" s="7"/>
      <c r="DM9" s="7"/>
      <c r="DN9" s="7"/>
      <c r="DP9" s="7"/>
      <c r="DQ9" s="7"/>
      <c r="DR9" s="7"/>
      <c r="DS9" s="7"/>
      <c r="DT9" s="7"/>
      <c r="DU9" s="7"/>
      <c r="DV9" s="7"/>
      <c r="DW9" s="7"/>
      <c r="DX9" s="7"/>
      <c r="DY9" s="7"/>
      <c r="DZ9" s="7"/>
      <c r="EB9" s="7"/>
      <c r="EC9" s="7"/>
      <c r="ED9" s="7"/>
      <c r="EE9" s="7"/>
      <c r="EF9" s="7"/>
      <c r="EG9" s="7"/>
      <c r="EH9" s="7"/>
      <c r="EI9" s="7"/>
      <c r="EJ9" s="7"/>
      <c r="EK9" s="7"/>
      <c r="EL9" s="7"/>
      <c r="EN9" s="7"/>
      <c r="EO9" s="7"/>
      <c r="EP9" s="7"/>
      <c r="EQ9" s="7"/>
      <c r="ER9" s="7"/>
      <c r="ES9" s="7"/>
      <c r="ET9" s="7"/>
      <c r="EU9" s="7"/>
      <c r="EV9" s="7"/>
      <c r="EW9" s="7"/>
      <c r="EX9" s="7"/>
      <c r="EY9" s="7"/>
      <c r="EZ9" s="7"/>
      <c r="FA9" s="7"/>
      <c r="FB9" s="7"/>
      <c r="FC9" s="7"/>
      <c r="FD9" s="7"/>
      <c r="FE9" s="7"/>
      <c r="FG9" s="7"/>
      <c r="FH9" s="7"/>
      <c r="FI9" s="7"/>
      <c r="FJ9" s="7"/>
      <c r="FK9" s="7"/>
      <c r="FL9" s="7"/>
      <c r="FM9" s="7"/>
      <c r="FN9" s="7"/>
      <c r="FO9" s="7"/>
      <c r="FP9" s="7"/>
      <c r="FQ9" s="7"/>
      <c r="FR9" s="7"/>
      <c r="FS9" s="7"/>
      <c r="FT9" s="7"/>
      <c r="FU9" s="7"/>
      <c r="FV9" s="7"/>
      <c r="FX9" s="7"/>
      <c r="FY9" s="7"/>
      <c r="FZ9" s="7"/>
      <c r="GA9" s="7"/>
      <c r="GB9" s="7"/>
      <c r="GC9" s="7"/>
      <c r="GD9" s="7"/>
      <c r="GE9" s="7"/>
      <c r="GF9" s="7"/>
      <c r="GG9" s="7"/>
      <c r="GH9" s="7"/>
      <c r="GI9" s="7"/>
      <c r="GJ9" s="7"/>
      <c r="GK9" s="7"/>
      <c r="GL9" s="7"/>
      <c r="GM9" s="7"/>
      <c r="GO9" s="7"/>
      <c r="GP9" s="7"/>
      <c r="GQ9" s="7"/>
      <c r="GR9" s="7"/>
      <c r="GS9" s="7"/>
      <c r="GT9" s="7"/>
      <c r="GU9" s="7"/>
      <c r="GV9" s="7"/>
      <c r="GW9" s="7"/>
      <c r="GX9" s="7"/>
      <c r="GY9" s="7"/>
      <c r="GZ9" s="7"/>
      <c r="HA9" s="7"/>
      <c r="HB9" s="7"/>
      <c r="HF9" s="7"/>
      <c r="HG9" s="7"/>
      <c r="HH9" s="7"/>
      <c r="HI9" s="7"/>
      <c r="HJ9" s="7"/>
      <c r="HK9" s="7"/>
      <c r="HL9" s="7"/>
      <c r="HM9" s="7"/>
      <c r="HN9" s="7"/>
      <c r="HO9" s="7"/>
      <c r="HP9" s="7"/>
      <c r="HQ9" s="7"/>
      <c r="HR9" s="7"/>
      <c r="HS9" s="7"/>
      <c r="HT9" s="7"/>
      <c r="HW9" s="7"/>
      <c r="HX9" s="7"/>
      <c r="HY9" s="7"/>
      <c r="HZ9" s="7"/>
      <c r="IA9" s="7"/>
      <c r="IB9" s="7"/>
      <c r="IC9" s="7"/>
      <c r="ID9" s="7"/>
      <c r="IE9" s="7"/>
      <c r="IF9" s="7"/>
      <c r="IG9" s="7"/>
    </row>
    <row r="10" spans="1:247" s="8" customFormat="1" ht="43.5" customHeight="1" x14ac:dyDescent="0.25">
      <c r="C10" s="8" t="s">
        <v>347</v>
      </c>
      <c r="D10" s="13" t="s">
        <v>296</v>
      </c>
      <c r="E10" s="13" t="s">
        <v>297</v>
      </c>
      <c r="F10" s="13" t="s">
        <v>342</v>
      </c>
      <c r="G10" s="8" t="s">
        <v>298</v>
      </c>
      <c r="H10" s="8" t="s">
        <v>299</v>
      </c>
      <c r="I10" s="8" t="s">
        <v>406</v>
      </c>
      <c r="J10" s="8" t="s">
        <v>408</v>
      </c>
      <c r="K10" s="8" t="s">
        <v>407</v>
      </c>
      <c r="L10" s="8" t="s">
        <v>409</v>
      </c>
      <c r="M10" s="8" t="s">
        <v>300</v>
      </c>
      <c r="N10" s="8" t="s">
        <v>301</v>
      </c>
      <c r="O10" s="8" t="s">
        <v>302</v>
      </c>
      <c r="P10" s="8" t="s">
        <v>303</v>
      </c>
      <c r="Q10" s="8" t="s">
        <v>304</v>
      </c>
      <c r="R10" s="8" t="s">
        <v>305</v>
      </c>
      <c r="S10" s="8" t="s">
        <v>306</v>
      </c>
      <c r="T10" s="8" t="s">
        <v>307</v>
      </c>
      <c r="U10" s="8" t="s">
        <v>308</v>
      </c>
      <c r="V10" s="8" t="s">
        <v>309</v>
      </c>
      <c r="W10" s="8" t="s">
        <v>310</v>
      </c>
      <c r="X10" s="8" t="s">
        <v>311</v>
      </c>
      <c r="Y10" s="8" t="s">
        <v>312</v>
      </c>
      <c r="Z10" s="8" t="s">
        <v>313</v>
      </c>
      <c r="AA10" s="8" t="s">
        <v>314</v>
      </c>
      <c r="AB10" s="8" t="s">
        <v>315</v>
      </c>
      <c r="AC10" s="8" t="s">
        <v>316</v>
      </c>
      <c r="AD10" s="8" t="s">
        <v>317</v>
      </c>
      <c r="AE10" s="8" t="s">
        <v>318</v>
      </c>
      <c r="AF10" s="8" t="s">
        <v>319</v>
      </c>
      <c r="AG10" s="8" t="s">
        <v>502</v>
      </c>
      <c r="AH10" s="8" t="s">
        <v>320</v>
      </c>
      <c r="AI10" s="8" t="s">
        <v>410</v>
      </c>
      <c r="AJ10" s="8" t="s">
        <v>411</v>
      </c>
      <c r="AK10" s="8" t="s">
        <v>321</v>
      </c>
      <c r="AL10" s="8" t="s">
        <v>322</v>
      </c>
      <c r="AM10" s="8" t="s">
        <v>323</v>
      </c>
      <c r="AN10" s="8" t="s">
        <v>25</v>
      </c>
      <c r="AO10" s="8" t="s">
        <v>332</v>
      </c>
      <c r="AP10" s="8" t="s">
        <v>3234</v>
      </c>
      <c r="AQ10" s="8" t="s">
        <v>3235</v>
      </c>
      <c r="AS10" s="8" t="s">
        <v>343</v>
      </c>
      <c r="AT10" s="8" t="s">
        <v>3236</v>
      </c>
      <c r="AW10" s="8" t="s">
        <v>324</v>
      </c>
      <c r="AX10" s="8" t="s">
        <v>325</v>
      </c>
      <c r="AY10" s="8" t="s">
        <v>326</v>
      </c>
      <c r="AZ10" s="8" t="s">
        <v>327</v>
      </c>
      <c r="BA10" s="8" t="s">
        <v>328</v>
      </c>
      <c r="BB10" s="8" t="s">
        <v>329</v>
      </c>
      <c r="BD10" s="8" t="s">
        <v>330</v>
      </c>
      <c r="BF10" s="8" t="s">
        <v>331</v>
      </c>
      <c r="BP10" s="8" t="s">
        <v>332</v>
      </c>
      <c r="BQ10" s="8" t="s">
        <v>58</v>
      </c>
      <c r="BR10" s="8" t="s">
        <v>333</v>
      </c>
      <c r="BS10" s="8" t="s">
        <v>346</v>
      </c>
      <c r="BT10" s="8" t="s">
        <v>338</v>
      </c>
      <c r="BU10" s="8" t="s">
        <v>339</v>
      </c>
      <c r="BV10" s="8" t="s">
        <v>340</v>
      </c>
      <c r="BW10" s="8" t="s">
        <v>67</v>
      </c>
      <c r="BX10" s="8" t="s">
        <v>551</v>
      </c>
      <c r="BY10" s="8" t="s">
        <v>337</v>
      </c>
      <c r="BZ10" s="8" t="s">
        <v>334</v>
      </c>
      <c r="CA10" s="8" t="s">
        <v>81</v>
      </c>
      <c r="CB10" s="8" t="s">
        <v>335</v>
      </c>
      <c r="CC10" s="8" t="s">
        <v>336</v>
      </c>
      <c r="CE10" s="8" t="s">
        <v>333</v>
      </c>
      <c r="CF10" s="8" t="s">
        <v>338</v>
      </c>
      <c r="CG10" s="8" t="s">
        <v>339</v>
      </c>
      <c r="CH10" s="8" t="s">
        <v>340</v>
      </c>
      <c r="CI10" s="8" t="s">
        <v>67</v>
      </c>
      <c r="CJ10" s="8" t="s">
        <v>551</v>
      </c>
      <c r="CK10" s="8" t="s">
        <v>337</v>
      </c>
      <c r="CL10" s="8" t="s">
        <v>334</v>
      </c>
      <c r="CM10" s="8" t="s">
        <v>81</v>
      </c>
      <c r="CN10" s="8" t="s">
        <v>335</v>
      </c>
      <c r="CO10" s="8" t="s">
        <v>336</v>
      </c>
      <c r="CQ10" s="8" t="s">
        <v>333</v>
      </c>
      <c r="CR10" s="8" t="s">
        <v>338</v>
      </c>
      <c r="CS10" s="8" t="s">
        <v>339</v>
      </c>
      <c r="CT10" s="8" t="s">
        <v>340</v>
      </c>
      <c r="CU10" s="8" t="s">
        <v>67</v>
      </c>
      <c r="CV10" s="8" t="s">
        <v>551</v>
      </c>
      <c r="CW10" s="8" t="s">
        <v>337</v>
      </c>
      <c r="CX10" s="8" t="s">
        <v>334</v>
      </c>
      <c r="CY10" s="8" t="s">
        <v>81</v>
      </c>
      <c r="CZ10" s="8" t="s">
        <v>335</v>
      </c>
      <c r="DA10" s="8" t="s">
        <v>336</v>
      </c>
      <c r="DD10" s="8" t="s">
        <v>333</v>
      </c>
      <c r="DE10" s="8" t="s">
        <v>338</v>
      </c>
      <c r="DF10" s="8" t="s">
        <v>339</v>
      </c>
      <c r="DG10" s="8" t="s">
        <v>340</v>
      </c>
      <c r="DH10" s="8" t="s">
        <v>67</v>
      </c>
      <c r="DI10" s="8" t="s">
        <v>551</v>
      </c>
      <c r="DJ10" s="8" t="s">
        <v>337</v>
      </c>
      <c r="DK10" s="8" t="s">
        <v>334</v>
      </c>
      <c r="DL10" s="8" t="s">
        <v>81</v>
      </c>
      <c r="DM10" s="8" t="s">
        <v>335</v>
      </c>
      <c r="DN10" s="8" t="s">
        <v>336</v>
      </c>
      <c r="DP10" s="8" t="s">
        <v>333</v>
      </c>
      <c r="DQ10" s="8" t="s">
        <v>338</v>
      </c>
      <c r="DR10" s="8" t="s">
        <v>339</v>
      </c>
      <c r="DS10" s="8" t="s">
        <v>340</v>
      </c>
      <c r="DT10" s="8" t="s">
        <v>67</v>
      </c>
      <c r="DU10" s="8" t="s">
        <v>551</v>
      </c>
      <c r="DV10" s="8" t="s">
        <v>337</v>
      </c>
      <c r="DW10" s="8" t="s">
        <v>334</v>
      </c>
      <c r="DX10" s="8" t="s">
        <v>81</v>
      </c>
      <c r="DY10" s="8" t="s">
        <v>335</v>
      </c>
      <c r="DZ10" s="8" t="s">
        <v>336</v>
      </c>
      <c r="EB10" s="8" t="s">
        <v>333</v>
      </c>
      <c r="EC10" s="8" t="s">
        <v>338</v>
      </c>
      <c r="ED10" s="8" t="s">
        <v>339</v>
      </c>
      <c r="EE10" s="8" t="s">
        <v>340</v>
      </c>
      <c r="EF10" s="8" t="s">
        <v>67</v>
      </c>
      <c r="EG10" s="8" t="s">
        <v>551</v>
      </c>
      <c r="EH10" s="8" t="s">
        <v>337</v>
      </c>
      <c r="EI10" s="8" t="s">
        <v>334</v>
      </c>
      <c r="EJ10" s="8" t="s">
        <v>81</v>
      </c>
      <c r="EK10" s="8" t="s">
        <v>335</v>
      </c>
      <c r="EL10" s="8" t="s">
        <v>336</v>
      </c>
      <c r="EN10" s="8" t="s">
        <v>333</v>
      </c>
      <c r="EO10" s="8" t="s">
        <v>346</v>
      </c>
      <c r="EP10" s="8" t="s">
        <v>338</v>
      </c>
      <c r="EQ10" s="8" t="s">
        <v>339</v>
      </c>
      <c r="ER10" s="8" t="s">
        <v>340</v>
      </c>
      <c r="ES10" s="8" t="s">
        <v>67</v>
      </c>
      <c r="ET10" s="8" t="s">
        <v>551</v>
      </c>
      <c r="EU10" s="8" t="s">
        <v>337</v>
      </c>
      <c r="EV10" s="8" t="s">
        <v>334</v>
      </c>
      <c r="EW10" s="8" t="s">
        <v>81</v>
      </c>
      <c r="EX10" s="8" t="s">
        <v>335</v>
      </c>
      <c r="EY10" s="8" t="s">
        <v>579</v>
      </c>
      <c r="EZ10" s="8" t="s">
        <v>336</v>
      </c>
      <c r="FG10" s="8" t="s">
        <v>333</v>
      </c>
      <c r="FH10" s="8" t="s">
        <v>338</v>
      </c>
      <c r="FI10" s="8" t="s">
        <v>339</v>
      </c>
      <c r="FJ10" s="8" t="s">
        <v>340</v>
      </c>
      <c r="FK10" s="8" t="s">
        <v>67</v>
      </c>
      <c r="FL10" s="8" t="s">
        <v>551</v>
      </c>
      <c r="FM10" s="8" t="s">
        <v>337</v>
      </c>
      <c r="FN10" s="8" t="s">
        <v>334</v>
      </c>
      <c r="FO10" s="8" t="s">
        <v>81</v>
      </c>
      <c r="FP10" s="8" t="s">
        <v>335</v>
      </c>
      <c r="FQ10" s="8" t="s">
        <v>336</v>
      </c>
      <c r="FX10" s="8" t="s">
        <v>333</v>
      </c>
      <c r="FY10" s="8" t="s">
        <v>338</v>
      </c>
      <c r="FZ10" s="8" t="s">
        <v>339</v>
      </c>
      <c r="GA10" s="8" t="s">
        <v>340</v>
      </c>
      <c r="GB10" s="8" t="s">
        <v>67</v>
      </c>
      <c r="GC10" s="8" t="s">
        <v>551</v>
      </c>
      <c r="GD10" s="8" t="s">
        <v>337</v>
      </c>
      <c r="GE10" s="8" t="s">
        <v>334</v>
      </c>
      <c r="GF10" s="8" t="s">
        <v>81</v>
      </c>
      <c r="GG10" s="8" t="s">
        <v>335</v>
      </c>
      <c r="GH10" s="8" t="s">
        <v>336</v>
      </c>
      <c r="GO10" s="8" t="s">
        <v>333</v>
      </c>
      <c r="GP10" s="8" t="s">
        <v>338</v>
      </c>
      <c r="GQ10" s="8" t="s">
        <v>339</v>
      </c>
      <c r="GR10" s="8" t="s">
        <v>340</v>
      </c>
      <c r="GS10" s="8" t="s">
        <v>67</v>
      </c>
      <c r="GT10" s="8" t="s">
        <v>551</v>
      </c>
      <c r="GU10" s="8" t="s">
        <v>337</v>
      </c>
      <c r="GV10" s="8" t="s">
        <v>334</v>
      </c>
      <c r="GW10" s="8" t="s">
        <v>81</v>
      </c>
      <c r="GX10" s="8" t="s">
        <v>603</v>
      </c>
      <c r="GY10" s="8" t="s">
        <v>3249</v>
      </c>
      <c r="HF10" s="8" t="s">
        <v>333</v>
      </c>
      <c r="HG10" s="8" t="s">
        <v>338</v>
      </c>
      <c r="HH10" s="8" t="s">
        <v>339</v>
      </c>
      <c r="HI10" s="8" t="s">
        <v>340</v>
      </c>
      <c r="HJ10" s="8" t="s">
        <v>67</v>
      </c>
      <c r="HK10" s="8" t="s">
        <v>551</v>
      </c>
      <c r="HL10" s="8" t="s">
        <v>337</v>
      </c>
      <c r="HM10" s="8" t="s">
        <v>334</v>
      </c>
      <c r="HN10" s="8" t="s">
        <v>81</v>
      </c>
      <c r="HO10" s="8" t="s">
        <v>604</v>
      </c>
      <c r="HP10" s="8" t="s">
        <v>3249</v>
      </c>
      <c r="HW10" s="8" t="s">
        <v>333</v>
      </c>
      <c r="HX10" s="8" t="s">
        <v>338</v>
      </c>
      <c r="HY10" s="8" t="s">
        <v>339</v>
      </c>
      <c r="HZ10" s="8" t="s">
        <v>340</v>
      </c>
      <c r="IA10" s="8" t="s">
        <v>67</v>
      </c>
      <c r="IB10" s="8" t="s">
        <v>3250</v>
      </c>
      <c r="IC10" s="8" t="s">
        <v>337</v>
      </c>
      <c r="ID10" s="8" t="s">
        <v>334</v>
      </c>
      <c r="IE10" s="8" t="s">
        <v>81</v>
      </c>
      <c r="IF10" s="8" t="s">
        <v>335</v>
      </c>
      <c r="IG10" s="8" t="s">
        <v>3249</v>
      </c>
    </row>
    <row r="11" spans="1:247" x14ac:dyDescent="0.3">
      <c r="B11" s="5" t="s">
        <v>295</v>
      </c>
      <c r="C11" s="6" t="str">
        <f>+CONCATENATE("'",B11,"'!")</f>
        <v>'Planilla'!</v>
      </c>
      <c r="D11" s="4" t="str">
        <f t="shared" ref="D11:I11" ca="1" si="0">IF(VLOOKUP(D$7,(INDIRECT($C11&amp;$C$10)),D$4,FALSE)&gt;0,VLOOKUP(D$7,(INDIRECT($C11&amp;$C$10)),D$4,FALSE),"")</f>
        <v/>
      </c>
      <c r="E11" s="4" t="str">
        <f t="shared" ca="1" si="0"/>
        <v/>
      </c>
      <c r="F11" s="4" t="str">
        <f t="shared" ca="1" si="0"/>
        <v/>
      </c>
      <c r="G11" s="4" t="str">
        <f t="shared" ca="1" si="0"/>
        <v/>
      </c>
      <c r="H11" s="4" t="str">
        <f t="shared" ca="1" si="0"/>
        <v/>
      </c>
      <c r="I11" s="4" t="str">
        <f t="shared" ca="1" si="0"/>
        <v/>
      </c>
      <c r="J11" s="4">
        <f ca="1">+VLOOKUP(J$7,(INDIRECT($C11&amp;$C$10)),J$4,FALSE)</f>
        <v>0</v>
      </c>
      <c r="K11" s="4">
        <f ca="1">+VLOOKUP(K$7,(INDIRECT($C11&amp;$C$10)),K$4,FALSE)</f>
        <v>0</v>
      </c>
      <c r="L11" s="4" t="str">
        <f t="shared" ref="L11:AQ11" ca="1" si="1">IF(VLOOKUP(L$7,(INDIRECT($C11&amp;$C$10)),L$4,FALSE)&gt;0,VLOOKUP(L$7,(INDIRECT($C11&amp;$C$10)),L$4,FALSE),"")</f>
        <v/>
      </c>
      <c r="M11" s="4" t="str">
        <f t="shared" ca="1" si="1"/>
        <v/>
      </c>
      <c r="N11" s="4" t="str">
        <f t="shared" ca="1" si="1"/>
        <v/>
      </c>
      <c r="O11" s="4" t="str">
        <f t="shared" ca="1" si="1"/>
        <v/>
      </c>
      <c r="P11" s="4" t="str">
        <f t="shared" ca="1" si="1"/>
        <v/>
      </c>
      <c r="Q11" s="4" t="str">
        <f t="shared" ca="1" si="1"/>
        <v/>
      </c>
      <c r="R11" s="4" t="str">
        <f t="shared" ca="1" si="1"/>
        <v/>
      </c>
      <c r="S11" s="4" t="str">
        <f t="shared" ca="1" si="1"/>
        <v/>
      </c>
      <c r="T11" s="4" t="str">
        <f t="shared" ca="1" si="1"/>
        <v/>
      </c>
      <c r="U11" s="4" t="str">
        <f t="shared" ca="1" si="1"/>
        <v/>
      </c>
      <c r="V11" s="4" t="str">
        <f t="shared" ca="1" si="1"/>
        <v/>
      </c>
      <c r="W11" s="4" t="str">
        <f t="shared" ca="1" si="1"/>
        <v/>
      </c>
      <c r="X11" s="4" t="str">
        <f t="shared" ca="1" si="1"/>
        <v/>
      </c>
      <c r="Y11" s="4" t="str">
        <f t="shared" ca="1" si="1"/>
        <v/>
      </c>
      <c r="Z11" s="4" t="str">
        <f t="shared" ca="1" si="1"/>
        <v/>
      </c>
      <c r="AA11" s="4" t="str">
        <f t="shared" ca="1" si="1"/>
        <v/>
      </c>
      <c r="AB11" s="4" t="str">
        <f t="shared" ca="1" si="1"/>
        <v/>
      </c>
      <c r="AC11" s="4" t="str">
        <f t="shared" ca="1" si="1"/>
        <v/>
      </c>
      <c r="AD11" s="4" t="str">
        <f t="shared" ca="1" si="1"/>
        <v/>
      </c>
      <c r="AE11" s="4" t="str">
        <f t="shared" ca="1" si="1"/>
        <v/>
      </c>
      <c r="AF11" s="4" t="str">
        <f t="shared" ca="1" si="1"/>
        <v/>
      </c>
      <c r="AG11" s="4" t="str">
        <f t="shared" ca="1" si="1"/>
        <v/>
      </c>
      <c r="AH11" s="4" t="str">
        <f t="shared" ca="1" si="1"/>
        <v/>
      </c>
      <c r="AI11" s="4" t="str">
        <f t="shared" ca="1" si="1"/>
        <v/>
      </c>
      <c r="AJ11" s="4" t="str">
        <f t="shared" ca="1" si="1"/>
        <v/>
      </c>
      <c r="AK11" s="4" t="str">
        <f t="shared" ca="1" si="1"/>
        <v/>
      </c>
      <c r="AL11" s="4" t="str">
        <f t="shared" ca="1" si="1"/>
        <v/>
      </c>
      <c r="AM11" s="4" t="str">
        <f t="shared" ca="1" si="1"/>
        <v/>
      </c>
      <c r="AN11" s="4" t="str">
        <f t="shared" ca="1" si="1"/>
        <v/>
      </c>
      <c r="AO11" s="4" t="str">
        <f t="shared" ca="1" si="1"/>
        <v/>
      </c>
      <c r="AP11" s="4" t="str">
        <f t="shared" ca="1" si="1"/>
        <v/>
      </c>
      <c r="AQ11" s="4" t="str">
        <f t="shared" ca="1" si="1"/>
        <v/>
      </c>
      <c r="AR11" s="4" t="str">
        <f t="shared" ref="AR11:DA11" ca="1" si="2">IF(VLOOKUP(AR$7,(INDIRECT($C11&amp;$C$10)),AR$4,FALSE)&gt;0,VLOOKUP(AR$7,(INDIRECT($C11&amp;$C$10)),AR$4,FALSE),"")</f>
        <v/>
      </c>
      <c r="AS11" s="4" t="str">
        <f t="shared" ca="1" si="2"/>
        <v/>
      </c>
      <c r="AT11" s="4" t="str">
        <f t="shared" ca="1" si="2"/>
        <v/>
      </c>
      <c r="AU11" s="4" t="str">
        <f t="shared" ca="1" si="2"/>
        <v/>
      </c>
      <c r="AV11" s="4" t="str">
        <f t="shared" ca="1" si="2"/>
        <v/>
      </c>
      <c r="AW11" s="4" t="str">
        <f t="shared" ca="1" si="2"/>
        <v/>
      </c>
      <c r="AX11" s="4" t="str">
        <f t="shared" ca="1" si="2"/>
        <v/>
      </c>
      <c r="AY11" s="4" t="str">
        <f t="shared" ca="1" si="2"/>
        <v/>
      </c>
      <c r="AZ11" s="4" t="str">
        <f t="shared" ca="1" si="2"/>
        <v/>
      </c>
      <c r="BA11" s="4" t="str">
        <f t="shared" ca="1" si="2"/>
        <v/>
      </c>
      <c r="BB11" s="4" t="str">
        <f t="shared" ca="1" si="2"/>
        <v/>
      </c>
      <c r="BC11" s="4" t="str">
        <f t="shared" ca="1" si="2"/>
        <v/>
      </c>
      <c r="BD11" s="4" t="str">
        <f t="shared" ca="1" si="2"/>
        <v/>
      </c>
      <c r="BE11" s="4" t="str">
        <f t="shared" ca="1" si="2"/>
        <v/>
      </c>
      <c r="BF11" s="4" t="str">
        <f t="shared" ca="1" si="2"/>
        <v/>
      </c>
      <c r="BG11" s="4" t="str">
        <f t="shared" ca="1" si="2"/>
        <v/>
      </c>
      <c r="BH11" s="4" t="str">
        <f t="shared" ca="1" si="2"/>
        <v/>
      </c>
      <c r="BI11" s="4" t="str">
        <f t="shared" ca="1" si="2"/>
        <v/>
      </c>
      <c r="BJ11" s="4" t="str">
        <f t="shared" ca="1" si="2"/>
        <v/>
      </c>
      <c r="BK11" s="4" t="str">
        <f t="shared" ca="1" si="2"/>
        <v/>
      </c>
      <c r="BL11" s="4" t="str">
        <f t="shared" ca="1" si="2"/>
        <v/>
      </c>
      <c r="BM11" s="4" t="str">
        <f t="shared" ca="1" si="2"/>
        <v/>
      </c>
      <c r="BN11" s="4" t="str">
        <f t="shared" ca="1" si="2"/>
        <v/>
      </c>
      <c r="BO11" s="4" t="str">
        <f t="shared" ca="1" si="2"/>
        <v/>
      </c>
      <c r="BP11" s="4" t="str">
        <f t="shared" ca="1" si="2"/>
        <v/>
      </c>
      <c r="BQ11" s="4" t="str">
        <f t="shared" ca="1" si="2"/>
        <v/>
      </c>
      <c r="BR11" s="4" t="str">
        <f t="shared" ca="1" si="2"/>
        <v/>
      </c>
      <c r="BS11" s="4" t="str">
        <f t="shared" ca="1" si="2"/>
        <v/>
      </c>
      <c r="BT11" s="4" t="str">
        <f t="shared" ca="1" si="2"/>
        <v/>
      </c>
      <c r="BU11" s="4" t="str">
        <f t="shared" ca="1" si="2"/>
        <v/>
      </c>
      <c r="BV11" s="4" t="str">
        <f t="shared" ca="1" si="2"/>
        <v/>
      </c>
      <c r="BW11" s="4" t="str">
        <f t="shared" ca="1" si="2"/>
        <v/>
      </c>
      <c r="BX11" s="4" t="str">
        <f t="shared" ca="1" si="2"/>
        <v/>
      </c>
      <c r="BY11" s="4" t="str">
        <f t="shared" ca="1" si="2"/>
        <v/>
      </c>
      <c r="BZ11" s="4" t="str">
        <f t="shared" ca="1" si="2"/>
        <v/>
      </c>
      <c r="CA11" s="4" t="str">
        <f t="shared" ca="1" si="2"/>
        <v/>
      </c>
      <c r="CB11" s="4" t="str">
        <f t="shared" ca="1" si="2"/>
        <v/>
      </c>
      <c r="CC11" s="4" t="str">
        <f t="shared" ca="1" si="2"/>
        <v/>
      </c>
      <c r="CE11" s="4" t="str">
        <f t="shared" ca="1" si="2"/>
        <v/>
      </c>
      <c r="CF11" s="4" t="str">
        <f t="shared" ca="1" si="2"/>
        <v/>
      </c>
      <c r="CG11" s="4" t="str">
        <f t="shared" ca="1" si="2"/>
        <v/>
      </c>
      <c r="CH11" s="4" t="str">
        <f t="shared" ca="1" si="2"/>
        <v/>
      </c>
      <c r="CI11" s="4" t="str">
        <f t="shared" ca="1" si="2"/>
        <v/>
      </c>
      <c r="CJ11" s="4" t="str">
        <f t="shared" ca="1" si="2"/>
        <v/>
      </c>
      <c r="CK11" s="4" t="str">
        <f t="shared" ca="1" si="2"/>
        <v/>
      </c>
      <c r="CL11" s="4" t="str">
        <f t="shared" ca="1" si="2"/>
        <v/>
      </c>
      <c r="CM11" s="4" t="str">
        <f t="shared" ca="1" si="2"/>
        <v/>
      </c>
      <c r="CN11" s="4" t="str">
        <f t="shared" ca="1" si="2"/>
        <v/>
      </c>
      <c r="CO11" s="4" t="str">
        <f t="shared" ca="1" si="2"/>
        <v/>
      </c>
      <c r="CQ11" s="4" t="str">
        <f t="shared" ca="1" si="2"/>
        <v/>
      </c>
      <c r="CR11" s="4" t="str">
        <f t="shared" ca="1" si="2"/>
        <v/>
      </c>
      <c r="CS11" s="4" t="str">
        <f t="shared" ca="1" si="2"/>
        <v/>
      </c>
      <c r="CT11" s="4" t="str">
        <f t="shared" ca="1" si="2"/>
        <v/>
      </c>
      <c r="CU11" s="4" t="str">
        <f t="shared" ca="1" si="2"/>
        <v/>
      </c>
      <c r="CV11" s="4" t="str">
        <f t="shared" ca="1" si="2"/>
        <v/>
      </c>
      <c r="CW11" s="4" t="str">
        <f t="shared" ca="1" si="2"/>
        <v/>
      </c>
      <c r="CX11" s="4" t="str">
        <f t="shared" ca="1" si="2"/>
        <v/>
      </c>
      <c r="CY11" s="4" t="str">
        <f t="shared" ca="1" si="2"/>
        <v/>
      </c>
      <c r="CZ11" s="4" t="str">
        <f t="shared" ca="1" si="2"/>
        <v/>
      </c>
      <c r="DA11" s="4" t="str">
        <f t="shared" ca="1" si="2"/>
        <v/>
      </c>
      <c r="DD11" s="4" t="str">
        <f t="shared" ref="DD11:EL11" ca="1" si="3">IF(VLOOKUP(DD$7,(INDIRECT($C11&amp;$C$10)),DD$4,FALSE)&gt;0,VLOOKUP(DD$7,(INDIRECT($C11&amp;$C$10)),DD$4,FALSE),"")</f>
        <v/>
      </c>
      <c r="DE11" s="4" t="str">
        <f t="shared" ca="1" si="3"/>
        <v/>
      </c>
      <c r="DF11" s="4" t="str">
        <f t="shared" ca="1" si="3"/>
        <v/>
      </c>
      <c r="DG11" s="4" t="str">
        <f t="shared" ca="1" si="3"/>
        <v/>
      </c>
      <c r="DH11" s="4" t="str">
        <f t="shared" ca="1" si="3"/>
        <v/>
      </c>
      <c r="DI11" s="4" t="str">
        <f t="shared" ca="1" si="3"/>
        <v/>
      </c>
      <c r="DJ11" s="4" t="str">
        <f t="shared" ca="1" si="3"/>
        <v/>
      </c>
      <c r="DK11" s="4" t="str">
        <f t="shared" ca="1" si="3"/>
        <v/>
      </c>
      <c r="DL11" s="4" t="str">
        <f t="shared" ca="1" si="3"/>
        <v/>
      </c>
      <c r="DM11" s="4" t="str">
        <f t="shared" ca="1" si="3"/>
        <v/>
      </c>
      <c r="DN11" s="4" t="str">
        <f t="shared" ca="1" si="3"/>
        <v/>
      </c>
      <c r="DP11" s="4" t="str">
        <f t="shared" ca="1" si="3"/>
        <v/>
      </c>
      <c r="DQ11" s="4" t="str">
        <f t="shared" ca="1" si="3"/>
        <v/>
      </c>
      <c r="DR11" s="4" t="str">
        <f t="shared" ca="1" si="3"/>
        <v/>
      </c>
      <c r="DS11" s="4" t="str">
        <f t="shared" ca="1" si="3"/>
        <v/>
      </c>
      <c r="DT11" s="4" t="str">
        <f t="shared" ca="1" si="3"/>
        <v/>
      </c>
      <c r="DU11" s="4" t="str">
        <f t="shared" ca="1" si="3"/>
        <v/>
      </c>
      <c r="DV11" s="4" t="str">
        <f t="shared" ca="1" si="3"/>
        <v/>
      </c>
      <c r="DW11" s="4" t="str">
        <f t="shared" ca="1" si="3"/>
        <v/>
      </c>
      <c r="DX11" s="4" t="str">
        <f t="shared" ca="1" si="3"/>
        <v/>
      </c>
      <c r="DY11" s="4" t="str">
        <f t="shared" ca="1" si="3"/>
        <v/>
      </c>
      <c r="DZ11" s="4" t="str">
        <f t="shared" ca="1" si="3"/>
        <v/>
      </c>
      <c r="EB11" s="4" t="str">
        <f t="shared" ca="1" si="3"/>
        <v/>
      </c>
      <c r="EC11" s="4" t="str">
        <f t="shared" ca="1" si="3"/>
        <v/>
      </c>
      <c r="ED11" s="4" t="str">
        <f t="shared" ca="1" si="3"/>
        <v/>
      </c>
      <c r="EE11" s="4" t="str">
        <f t="shared" ca="1" si="3"/>
        <v/>
      </c>
      <c r="EF11" s="4" t="str">
        <f t="shared" ca="1" si="3"/>
        <v/>
      </c>
      <c r="EG11" s="4" t="str">
        <f t="shared" ca="1" si="3"/>
        <v/>
      </c>
      <c r="EH11" s="4" t="str">
        <f t="shared" ca="1" si="3"/>
        <v/>
      </c>
      <c r="EI11" s="4" t="str">
        <f t="shared" ca="1" si="3"/>
        <v>0</v>
      </c>
      <c r="EJ11" s="4" t="str">
        <f t="shared" ca="1" si="3"/>
        <v>0</v>
      </c>
      <c r="EK11" s="4" t="str">
        <f t="shared" ca="1" si="3"/>
        <v/>
      </c>
      <c r="EL11" s="4" t="str">
        <f t="shared" ca="1" si="3"/>
        <v/>
      </c>
      <c r="EN11" s="4" t="str">
        <f t="shared" ref="EN11:GM11" ca="1" si="4">IF(VLOOKUP(EN$7,(INDIRECT($C11&amp;$C$10)),EN$4,FALSE)&gt;0,VLOOKUP(EN$7,(INDIRECT($C11&amp;$C$10)),EN$4,FALSE),"")</f>
        <v/>
      </c>
      <c r="EO11" s="4" t="str">
        <f t="shared" ca="1" si="4"/>
        <v/>
      </c>
      <c r="EP11" s="4" t="str">
        <f t="shared" ca="1" si="4"/>
        <v/>
      </c>
      <c r="EQ11" s="4" t="str">
        <f t="shared" ca="1" si="4"/>
        <v/>
      </c>
      <c r="ER11" s="4" t="str">
        <f t="shared" ca="1" si="4"/>
        <v/>
      </c>
      <c r="ES11" s="4" t="str">
        <f t="shared" ca="1" si="4"/>
        <v/>
      </c>
      <c r="ET11" s="4" t="str">
        <f t="shared" ca="1" si="4"/>
        <v/>
      </c>
      <c r="EU11" s="4" t="str">
        <f t="shared" ca="1" si="4"/>
        <v/>
      </c>
      <c r="EV11" s="4" t="str">
        <f t="shared" ca="1" si="4"/>
        <v/>
      </c>
      <c r="EW11" s="4" t="str">
        <f t="shared" ca="1" si="4"/>
        <v/>
      </c>
      <c r="EX11" s="4" t="str">
        <f t="shared" ca="1" si="4"/>
        <v/>
      </c>
      <c r="EY11" s="4" t="str">
        <f t="shared" ca="1" si="4"/>
        <v/>
      </c>
      <c r="EZ11" s="4" t="str">
        <f t="shared" ca="1" si="4"/>
        <v/>
      </c>
      <c r="FA11" s="4" t="str">
        <f t="shared" ca="1" si="4"/>
        <v/>
      </c>
      <c r="FB11" s="4" t="str">
        <f t="shared" ca="1" si="4"/>
        <v/>
      </c>
      <c r="FC11" s="4" t="str">
        <f t="shared" ca="1" si="4"/>
        <v/>
      </c>
      <c r="FD11" s="4" t="str">
        <f t="shared" ca="1" si="4"/>
        <v/>
      </c>
      <c r="FE11" s="4" t="str">
        <f t="shared" ca="1" si="4"/>
        <v/>
      </c>
      <c r="FF11" s="4"/>
      <c r="FG11" s="4" t="str">
        <f t="shared" ca="1" si="4"/>
        <v/>
      </c>
      <c r="FH11" s="4" t="str">
        <f t="shared" ca="1" si="4"/>
        <v/>
      </c>
      <c r="FI11" s="4" t="str">
        <f t="shared" ca="1" si="4"/>
        <v/>
      </c>
      <c r="FJ11" s="4" t="str">
        <f t="shared" ca="1" si="4"/>
        <v/>
      </c>
      <c r="FK11" s="4" t="str">
        <f t="shared" ca="1" si="4"/>
        <v/>
      </c>
      <c r="FL11" s="4" t="str">
        <f t="shared" ca="1" si="4"/>
        <v/>
      </c>
      <c r="FM11" s="4" t="str">
        <f t="shared" ca="1" si="4"/>
        <v/>
      </c>
      <c r="FN11" s="4" t="str">
        <f t="shared" ca="1" si="4"/>
        <v/>
      </c>
      <c r="FO11" s="4" t="str">
        <f t="shared" ca="1" si="4"/>
        <v/>
      </c>
      <c r="FP11" s="4" t="str">
        <f t="shared" ca="1" si="4"/>
        <v/>
      </c>
      <c r="FQ11" s="4" t="str">
        <f t="shared" ca="1" si="4"/>
        <v/>
      </c>
      <c r="FR11" s="4" t="str">
        <f t="shared" ca="1" si="4"/>
        <v/>
      </c>
      <c r="FS11" s="4" t="str">
        <f t="shared" ca="1" si="4"/>
        <v/>
      </c>
      <c r="FT11" s="4" t="str">
        <f t="shared" ca="1" si="4"/>
        <v/>
      </c>
      <c r="FU11" s="4" t="str">
        <f t="shared" ca="1" si="4"/>
        <v/>
      </c>
      <c r="FV11" s="4" t="str">
        <f t="shared" ca="1" si="4"/>
        <v/>
      </c>
      <c r="FW11" s="4"/>
      <c r="FX11" s="4" t="str">
        <f t="shared" ca="1" si="4"/>
        <v/>
      </c>
      <c r="FY11" s="4" t="str">
        <f t="shared" ca="1" si="4"/>
        <v/>
      </c>
      <c r="FZ11" s="4" t="str">
        <f t="shared" ca="1" si="4"/>
        <v/>
      </c>
      <c r="GA11" s="4" t="str">
        <f t="shared" ca="1" si="4"/>
        <v/>
      </c>
      <c r="GB11" s="4" t="str">
        <f t="shared" ca="1" si="4"/>
        <v/>
      </c>
      <c r="GC11" s="4" t="str">
        <f t="shared" ca="1" si="4"/>
        <v/>
      </c>
      <c r="GD11" s="4" t="str">
        <f t="shared" ca="1" si="4"/>
        <v/>
      </c>
      <c r="GE11" s="4" t="str">
        <f t="shared" ca="1" si="4"/>
        <v>0</v>
      </c>
      <c r="GF11" s="4" t="str">
        <f t="shared" ca="1" si="4"/>
        <v>0</v>
      </c>
      <c r="GG11" s="4" t="str">
        <f t="shared" ca="1" si="4"/>
        <v/>
      </c>
      <c r="GH11" s="4" t="str">
        <f t="shared" ca="1" si="4"/>
        <v/>
      </c>
      <c r="GI11" s="4" t="str">
        <f t="shared" ca="1" si="4"/>
        <v/>
      </c>
      <c r="GJ11" s="4" t="str">
        <f t="shared" ca="1" si="4"/>
        <v/>
      </c>
      <c r="GK11" s="4" t="str">
        <f t="shared" ca="1" si="4"/>
        <v/>
      </c>
      <c r="GL11" s="4" t="str">
        <f t="shared" ca="1" si="4"/>
        <v/>
      </c>
      <c r="GM11" s="4" t="str">
        <f t="shared" ca="1" si="4"/>
        <v/>
      </c>
      <c r="GO11" s="4" t="str">
        <f t="shared" ref="GO11:IL11" ca="1" si="5">IF(VLOOKUP(GO$7,(INDIRECT($C11&amp;$C$10)),GO$4,FALSE)&gt;0,VLOOKUP(GO$7,(INDIRECT($C11&amp;$C$10)),GO$4,FALSE),"")</f>
        <v/>
      </c>
      <c r="GP11" s="4" t="str">
        <f t="shared" ca="1" si="5"/>
        <v/>
      </c>
      <c r="GQ11" s="4" t="str">
        <f t="shared" ca="1" si="5"/>
        <v/>
      </c>
      <c r="GR11" s="4" t="str">
        <f t="shared" ca="1" si="5"/>
        <v/>
      </c>
      <c r="GS11" s="4" t="str">
        <f t="shared" ca="1" si="5"/>
        <v/>
      </c>
      <c r="GT11" s="4" t="str">
        <f t="shared" ca="1" si="5"/>
        <v/>
      </c>
      <c r="GU11" s="4" t="str">
        <f t="shared" ca="1" si="5"/>
        <v/>
      </c>
      <c r="GV11" s="4" t="str">
        <f t="shared" ca="1" si="5"/>
        <v/>
      </c>
      <c r="GW11" s="4" t="str">
        <f t="shared" ca="1" si="5"/>
        <v/>
      </c>
      <c r="GX11" s="4" t="str">
        <f t="shared" ca="1" si="5"/>
        <v/>
      </c>
      <c r="GY11" s="4" t="str">
        <f t="shared" ca="1" si="5"/>
        <v/>
      </c>
      <c r="GZ11" s="4" t="str">
        <f t="shared" ca="1" si="5"/>
        <v/>
      </c>
      <c r="HA11" s="4" t="str">
        <f t="shared" ca="1" si="5"/>
        <v/>
      </c>
      <c r="HB11" s="4" t="str">
        <f t="shared" ca="1" si="5"/>
        <v/>
      </c>
      <c r="HC11" s="4" t="str">
        <f t="shared" ca="1" si="5"/>
        <v/>
      </c>
      <c r="HD11" s="4" t="str">
        <f t="shared" ca="1" si="5"/>
        <v/>
      </c>
      <c r="HF11" s="4" t="str">
        <f t="shared" ca="1" si="5"/>
        <v/>
      </c>
      <c r="HG11" s="4" t="str">
        <f t="shared" ca="1" si="5"/>
        <v/>
      </c>
      <c r="HH11" s="4" t="str">
        <f t="shared" ca="1" si="5"/>
        <v/>
      </c>
      <c r="HI11" s="4" t="str">
        <f t="shared" ca="1" si="5"/>
        <v/>
      </c>
      <c r="HJ11" s="4" t="str">
        <f t="shared" ca="1" si="5"/>
        <v/>
      </c>
      <c r="HK11" s="4" t="str">
        <f t="shared" ca="1" si="5"/>
        <v/>
      </c>
      <c r="HL11" s="4" t="str">
        <f t="shared" ca="1" si="5"/>
        <v/>
      </c>
      <c r="HM11" s="4" t="str">
        <f t="shared" ca="1" si="5"/>
        <v/>
      </c>
      <c r="HN11" s="4" t="str">
        <f t="shared" ca="1" si="5"/>
        <v/>
      </c>
      <c r="HO11" s="4" t="str">
        <f t="shared" ca="1" si="5"/>
        <v/>
      </c>
      <c r="HP11" s="4" t="str">
        <f t="shared" ca="1" si="5"/>
        <v/>
      </c>
      <c r="HQ11" s="4" t="str">
        <f t="shared" ca="1" si="5"/>
        <v/>
      </c>
      <c r="HR11" s="4" t="str">
        <f t="shared" ca="1" si="5"/>
        <v/>
      </c>
      <c r="HS11" s="4" t="str">
        <f t="shared" ca="1" si="5"/>
        <v/>
      </c>
      <c r="HT11" s="4" t="str">
        <f t="shared" ca="1" si="5"/>
        <v/>
      </c>
      <c r="HU11" s="4" t="str">
        <f t="shared" ca="1" si="5"/>
        <v/>
      </c>
      <c r="HW11" s="4" t="str">
        <f t="shared" ca="1" si="5"/>
        <v/>
      </c>
      <c r="HX11" s="4" t="str">
        <f t="shared" ca="1" si="5"/>
        <v/>
      </c>
      <c r="HY11" s="4" t="str">
        <f t="shared" ca="1" si="5"/>
        <v/>
      </c>
      <c r="HZ11" s="4" t="str">
        <f t="shared" ca="1" si="5"/>
        <v/>
      </c>
      <c r="IA11" s="4" t="str">
        <f t="shared" ca="1" si="5"/>
        <v/>
      </c>
      <c r="IB11" s="4" t="str">
        <f t="shared" ca="1" si="5"/>
        <v/>
      </c>
      <c r="IC11" s="4" t="str">
        <f t="shared" ca="1" si="5"/>
        <v/>
      </c>
      <c r="ID11" s="4" t="str">
        <f t="shared" ca="1" si="5"/>
        <v>0</v>
      </c>
      <c r="IE11" s="4" t="str">
        <f t="shared" ca="1" si="5"/>
        <v>0</v>
      </c>
      <c r="IF11" s="4" t="str">
        <f t="shared" ca="1" si="5"/>
        <v/>
      </c>
      <c r="IG11" s="4" t="str">
        <f t="shared" ca="1" si="5"/>
        <v/>
      </c>
      <c r="IH11" s="4" t="str">
        <f t="shared" ca="1" si="5"/>
        <v/>
      </c>
      <c r="II11" s="4" t="str">
        <f t="shared" ca="1" si="5"/>
        <v/>
      </c>
      <c r="IJ11" s="4" t="str">
        <f t="shared" ca="1" si="5"/>
        <v/>
      </c>
      <c r="IK11" s="4" t="str">
        <f t="shared" ca="1" si="5"/>
        <v/>
      </c>
      <c r="IL11" s="4" t="str">
        <f t="shared" ca="1" si="5"/>
        <v/>
      </c>
      <c r="IM11" s="4"/>
    </row>
  </sheetData>
  <sheetProtection algorithmName="SHA-512" hashValue="EmD73UnHAfMWmFOZbZViBARxO3fwZX0ha997lqSTje+Qi6U45TuiQJC+qo76hs0CR4tYx7bM7v0Cfzr+CRQxmw==" saltValue="04Tv+B/9zL/Zh5fCOaJCpQ==" spinCount="100000" sheet="1" objects="1" scenarios="1"/>
  <phoneticPr fontId="1" type="noConversion"/>
  <dataValidations disablePrompts="1" count="1">
    <dataValidation allowBlank="1" showInputMessage="1" showErrorMessage="1" prompt="Copiar fórmula desde esta columna (C) hasta la columna FU y pegarla en las filas sucesivas hasta la fila que tenga valor en la columna A_x000a_" sqref="B11" xr:uid="{21098A8F-E39C-4DA4-9B95-7EF2A0DC1D0E}"/>
  </dataValidations>
  <pageMargins left="0.7" right="0.7" top="0.75" bottom="0.75" header="0.3" footer="0.3"/>
  <pageSetup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DF02-40AF-4975-8AFA-C19F6EDCAA2F}">
  <sheetPr codeName="Hoja8"/>
  <dimension ref="A1:IM11"/>
  <sheetViews>
    <sheetView topLeftCell="CC1" zoomScale="80" zoomScaleNormal="80" workbookViewId="0">
      <selection activeCell="C16" sqref="C16"/>
    </sheetView>
  </sheetViews>
  <sheetFormatPr baseColWidth="10" defaultRowHeight="14.4" x14ac:dyDescent="0.3"/>
  <cols>
    <col min="2" max="2" width="10.88671875" hidden="1" customWidth="1"/>
    <col min="4" max="4" width="18.5546875" customWidth="1"/>
    <col min="5" max="5" width="18.21875" bestFit="1" customWidth="1"/>
    <col min="69" max="69" width="14.77734375" customWidth="1"/>
  </cols>
  <sheetData>
    <row r="1" spans="1:247" ht="1.05" customHeight="1" x14ac:dyDescent="0.3"/>
    <row r="2" spans="1:247" ht="1.05" customHeight="1" x14ac:dyDescent="0.3"/>
    <row r="3" spans="1:247" ht="1.05" customHeight="1" x14ac:dyDescent="0.3">
      <c r="BC3">
        <v>7</v>
      </c>
    </row>
    <row r="4" spans="1:247" ht="10.050000000000001" customHeight="1" x14ac:dyDescent="0.3">
      <c r="A4" s="7"/>
      <c r="B4" s="7"/>
      <c r="C4" s="7" t="s">
        <v>291</v>
      </c>
      <c r="D4" s="7">
        <v>3</v>
      </c>
      <c r="E4" s="7">
        <v>3</v>
      </c>
      <c r="F4" s="7">
        <v>3</v>
      </c>
      <c r="G4" s="7">
        <v>3</v>
      </c>
      <c r="H4" s="7">
        <v>3</v>
      </c>
      <c r="I4" s="7">
        <v>3</v>
      </c>
      <c r="J4" s="7">
        <v>3</v>
      </c>
      <c r="K4" s="7">
        <v>3</v>
      </c>
      <c r="L4" s="7">
        <v>3</v>
      </c>
      <c r="M4" s="7">
        <v>3</v>
      </c>
      <c r="N4" s="7">
        <v>3</v>
      </c>
      <c r="O4" s="7">
        <v>3</v>
      </c>
      <c r="P4" s="7">
        <v>3</v>
      </c>
      <c r="Q4" s="7">
        <v>3</v>
      </c>
      <c r="R4" s="7">
        <v>3</v>
      </c>
      <c r="S4" s="7">
        <v>3</v>
      </c>
      <c r="T4" s="7">
        <v>7</v>
      </c>
      <c r="U4" s="7">
        <v>3</v>
      </c>
      <c r="V4" s="7">
        <v>3</v>
      </c>
      <c r="W4" s="7">
        <v>7</v>
      </c>
      <c r="X4" s="7">
        <v>3</v>
      </c>
      <c r="Y4" s="7">
        <v>3</v>
      </c>
      <c r="Z4" s="7">
        <v>7</v>
      </c>
      <c r="AA4" s="7">
        <v>3</v>
      </c>
      <c r="AB4" s="7">
        <v>7</v>
      </c>
      <c r="AC4" s="7">
        <v>3</v>
      </c>
      <c r="AD4" s="7">
        <v>7</v>
      </c>
      <c r="AE4" s="7">
        <v>3</v>
      </c>
      <c r="AF4" s="7">
        <v>3</v>
      </c>
      <c r="AG4" s="7">
        <v>3</v>
      </c>
      <c r="AH4" s="7">
        <v>3</v>
      </c>
      <c r="AI4" s="7">
        <v>3</v>
      </c>
      <c r="AJ4" s="7">
        <v>3</v>
      </c>
      <c r="AK4" s="7">
        <v>3</v>
      </c>
      <c r="AL4" s="7">
        <v>3</v>
      </c>
      <c r="AM4" s="7">
        <v>3</v>
      </c>
      <c r="AN4" s="7">
        <v>3</v>
      </c>
      <c r="AO4" s="7">
        <v>3</v>
      </c>
      <c r="AP4" s="7">
        <v>3</v>
      </c>
      <c r="AQ4" s="7">
        <v>3</v>
      </c>
      <c r="AR4" s="7">
        <v>3</v>
      </c>
      <c r="AS4" s="7">
        <v>3</v>
      </c>
      <c r="AT4" s="7">
        <v>3</v>
      </c>
      <c r="AU4" s="7">
        <v>3</v>
      </c>
      <c r="AV4" s="7">
        <v>3</v>
      </c>
      <c r="AW4" s="7">
        <v>3</v>
      </c>
      <c r="AX4" s="7">
        <v>3</v>
      </c>
      <c r="AY4" s="7">
        <v>7</v>
      </c>
      <c r="AZ4" s="7">
        <v>7</v>
      </c>
      <c r="BA4" s="7">
        <v>3</v>
      </c>
      <c r="BB4" s="7">
        <v>7</v>
      </c>
      <c r="BC4" s="7">
        <v>7</v>
      </c>
      <c r="BD4" s="7">
        <v>3</v>
      </c>
      <c r="BE4" s="7">
        <v>3</v>
      </c>
      <c r="BF4" s="7">
        <v>7</v>
      </c>
      <c r="BG4" s="7">
        <v>8</v>
      </c>
      <c r="BH4" s="7">
        <v>7</v>
      </c>
      <c r="BI4" s="7">
        <v>8</v>
      </c>
      <c r="BJ4" s="7">
        <v>7</v>
      </c>
      <c r="BK4" s="7">
        <v>8</v>
      </c>
      <c r="BL4" s="7">
        <v>7</v>
      </c>
      <c r="BM4" s="7">
        <v>8</v>
      </c>
      <c r="BN4" s="7">
        <v>7</v>
      </c>
      <c r="BO4" s="7">
        <v>8</v>
      </c>
      <c r="BP4" s="7">
        <v>3</v>
      </c>
      <c r="BQ4" s="7">
        <v>3</v>
      </c>
      <c r="BR4" s="7">
        <v>6</v>
      </c>
      <c r="BS4" s="7">
        <v>3</v>
      </c>
      <c r="BT4" s="7">
        <v>6</v>
      </c>
      <c r="BU4" s="7">
        <v>6</v>
      </c>
      <c r="BV4" s="7">
        <v>6</v>
      </c>
      <c r="BW4" s="7">
        <v>10</v>
      </c>
      <c r="BX4" s="7">
        <v>10</v>
      </c>
      <c r="BY4" s="7">
        <v>10</v>
      </c>
      <c r="BZ4" s="7">
        <v>14</v>
      </c>
      <c r="CA4" s="7">
        <v>14</v>
      </c>
      <c r="CB4" s="7">
        <v>14</v>
      </c>
      <c r="CC4" s="7">
        <v>14</v>
      </c>
      <c r="CE4" s="7">
        <v>10</v>
      </c>
      <c r="CF4" s="7">
        <v>10</v>
      </c>
      <c r="CG4" s="7">
        <v>10</v>
      </c>
      <c r="CH4" s="7">
        <v>10</v>
      </c>
      <c r="CI4" s="7">
        <v>10</v>
      </c>
      <c r="CJ4" s="7">
        <v>10</v>
      </c>
      <c r="CK4" s="7">
        <v>10</v>
      </c>
      <c r="CL4" s="7">
        <v>14</v>
      </c>
      <c r="CM4" s="7">
        <v>14</v>
      </c>
      <c r="CN4" s="7">
        <v>10</v>
      </c>
      <c r="CO4" s="7">
        <v>10</v>
      </c>
      <c r="CQ4" s="7">
        <v>10</v>
      </c>
      <c r="CR4" s="7">
        <v>10</v>
      </c>
      <c r="CS4" s="7">
        <v>10</v>
      </c>
      <c r="CT4" s="7">
        <v>10</v>
      </c>
      <c r="CU4" s="7">
        <v>10</v>
      </c>
      <c r="CV4" s="7">
        <v>10</v>
      </c>
      <c r="CW4" s="7">
        <v>10</v>
      </c>
      <c r="CX4" s="7">
        <v>7</v>
      </c>
      <c r="CY4" s="7">
        <v>10</v>
      </c>
      <c r="CZ4" s="7">
        <v>10</v>
      </c>
      <c r="DA4" s="7">
        <v>10</v>
      </c>
      <c r="DD4" s="7">
        <v>6</v>
      </c>
      <c r="DE4" s="7">
        <v>6</v>
      </c>
      <c r="DF4" s="7">
        <v>6</v>
      </c>
      <c r="DG4" s="7">
        <v>6</v>
      </c>
      <c r="DH4" s="7">
        <v>10</v>
      </c>
      <c r="DI4" s="7">
        <v>10</v>
      </c>
      <c r="DJ4" s="7">
        <v>10</v>
      </c>
      <c r="DK4" s="7">
        <v>14</v>
      </c>
      <c r="DL4" s="7">
        <v>14</v>
      </c>
      <c r="DM4" s="7">
        <v>14</v>
      </c>
      <c r="DN4" s="7">
        <v>14</v>
      </c>
      <c r="DO4" s="7"/>
      <c r="DP4" s="7">
        <v>10</v>
      </c>
      <c r="DQ4" s="7">
        <v>10</v>
      </c>
      <c r="DR4" s="7">
        <v>10</v>
      </c>
      <c r="DS4" s="7">
        <v>10</v>
      </c>
      <c r="DT4" s="7">
        <v>10</v>
      </c>
      <c r="DU4" s="7">
        <v>10</v>
      </c>
      <c r="DV4" s="7">
        <v>10</v>
      </c>
      <c r="DW4" s="7">
        <v>14</v>
      </c>
      <c r="DX4" s="7">
        <v>14</v>
      </c>
      <c r="DY4" s="7">
        <v>10</v>
      </c>
      <c r="DZ4" s="7">
        <v>10</v>
      </c>
      <c r="EB4" s="7">
        <v>6</v>
      </c>
      <c r="EC4" s="7">
        <v>6</v>
      </c>
      <c r="ED4" s="7">
        <v>6</v>
      </c>
      <c r="EE4" s="7">
        <v>6</v>
      </c>
      <c r="EF4" s="7">
        <v>10</v>
      </c>
      <c r="EG4" s="7">
        <v>10</v>
      </c>
      <c r="EH4" s="7">
        <v>10</v>
      </c>
      <c r="EI4" s="7">
        <v>7</v>
      </c>
      <c r="EJ4" s="7">
        <v>10</v>
      </c>
      <c r="EK4" s="7">
        <v>10</v>
      </c>
      <c r="EL4" s="7">
        <v>10</v>
      </c>
      <c r="EN4" s="7">
        <v>6</v>
      </c>
      <c r="EO4" s="7">
        <v>3</v>
      </c>
      <c r="EP4" s="7">
        <v>6</v>
      </c>
      <c r="EQ4" s="7">
        <v>6</v>
      </c>
      <c r="ER4" s="7">
        <v>6</v>
      </c>
      <c r="ES4" s="7">
        <v>10</v>
      </c>
      <c r="ET4" s="7">
        <v>10</v>
      </c>
      <c r="EU4" s="7">
        <v>10</v>
      </c>
      <c r="EV4" s="7">
        <v>14</v>
      </c>
      <c r="EW4" s="7">
        <v>14</v>
      </c>
      <c r="EX4" s="7">
        <v>14</v>
      </c>
      <c r="EY4" s="7">
        <v>14</v>
      </c>
      <c r="EZ4" s="7">
        <v>5</v>
      </c>
      <c r="FA4" s="7">
        <v>6</v>
      </c>
      <c r="FB4" s="7">
        <v>7</v>
      </c>
      <c r="FC4" s="7">
        <v>8</v>
      </c>
      <c r="FD4" s="7">
        <v>9</v>
      </c>
      <c r="FE4" s="7">
        <v>10</v>
      </c>
      <c r="FG4" s="7">
        <v>14</v>
      </c>
      <c r="FH4" s="7">
        <v>14</v>
      </c>
      <c r="FI4" s="7">
        <v>14</v>
      </c>
      <c r="FJ4" s="7">
        <v>14</v>
      </c>
      <c r="FK4" s="7">
        <v>10</v>
      </c>
      <c r="FL4" s="7">
        <v>10</v>
      </c>
      <c r="FM4" s="7">
        <v>10</v>
      </c>
      <c r="FN4" s="7">
        <v>10</v>
      </c>
      <c r="FO4" s="7">
        <v>10</v>
      </c>
      <c r="FP4" s="7">
        <v>14</v>
      </c>
      <c r="FQ4" s="7">
        <v>5</v>
      </c>
      <c r="FR4" s="7">
        <v>6</v>
      </c>
      <c r="FS4" s="7">
        <v>7</v>
      </c>
      <c r="FT4" s="7">
        <v>8</v>
      </c>
      <c r="FU4" s="7">
        <v>9</v>
      </c>
      <c r="FV4" s="7">
        <v>10</v>
      </c>
      <c r="FX4" s="7">
        <v>15</v>
      </c>
      <c r="FY4" s="7">
        <v>15</v>
      </c>
      <c r="FZ4" s="7">
        <v>15</v>
      </c>
      <c r="GA4" s="7">
        <v>15</v>
      </c>
      <c r="GB4" s="7">
        <v>10</v>
      </c>
      <c r="GC4" s="7">
        <v>15</v>
      </c>
      <c r="GD4" s="7">
        <v>10</v>
      </c>
      <c r="GE4" s="7">
        <v>7</v>
      </c>
      <c r="GF4" s="7">
        <v>10</v>
      </c>
      <c r="GG4" s="7">
        <v>6</v>
      </c>
      <c r="GH4" s="7">
        <v>5</v>
      </c>
      <c r="GI4" s="7">
        <v>6</v>
      </c>
      <c r="GJ4" s="7">
        <v>7</v>
      </c>
      <c r="GK4" s="7">
        <v>8</v>
      </c>
      <c r="GL4" s="7">
        <v>9</v>
      </c>
      <c r="GM4" s="7">
        <v>10</v>
      </c>
      <c r="GO4" s="7">
        <v>6</v>
      </c>
      <c r="GP4" s="7">
        <v>6</v>
      </c>
      <c r="GQ4" s="7">
        <v>6</v>
      </c>
      <c r="GR4" s="7">
        <v>6</v>
      </c>
      <c r="GS4" s="7">
        <v>10</v>
      </c>
      <c r="GT4" s="7">
        <v>10</v>
      </c>
      <c r="GU4" s="7">
        <v>10</v>
      </c>
      <c r="GV4" s="7">
        <v>14</v>
      </c>
      <c r="GW4" s="7">
        <v>14</v>
      </c>
      <c r="GX4" s="7">
        <v>14</v>
      </c>
      <c r="GY4" s="7">
        <v>5</v>
      </c>
      <c r="GZ4" s="7">
        <v>6</v>
      </c>
      <c r="HA4" s="7">
        <v>7</v>
      </c>
      <c r="HB4" s="7">
        <v>8</v>
      </c>
      <c r="HC4" s="7">
        <v>9</v>
      </c>
      <c r="HD4" s="7">
        <v>10</v>
      </c>
      <c r="HE4" s="7"/>
      <c r="HF4" s="7">
        <v>10</v>
      </c>
      <c r="HG4" s="7">
        <v>10</v>
      </c>
      <c r="HH4" s="7">
        <v>10</v>
      </c>
      <c r="HI4" s="7">
        <v>10</v>
      </c>
      <c r="HJ4" s="7">
        <v>10</v>
      </c>
      <c r="HK4" s="7">
        <v>10</v>
      </c>
      <c r="HL4" s="7">
        <v>10</v>
      </c>
      <c r="HM4" s="7">
        <v>12</v>
      </c>
      <c r="HN4" s="7">
        <v>12</v>
      </c>
      <c r="HO4" s="7">
        <v>14</v>
      </c>
      <c r="HP4" s="7">
        <v>10</v>
      </c>
      <c r="HQ4" s="7">
        <v>5</v>
      </c>
      <c r="HR4" s="7">
        <v>6</v>
      </c>
      <c r="HS4" s="7">
        <v>7</v>
      </c>
      <c r="HT4" s="7">
        <v>8</v>
      </c>
      <c r="HU4" s="7">
        <v>9</v>
      </c>
      <c r="HV4" s="7"/>
      <c r="HW4" s="7">
        <v>15</v>
      </c>
      <c r="HX4" s="7">
        <v>15</v>
      </c>
      <c r="HY4" s="7">
        <v>15</v>
      </c>
      <c r="HZ4" s="7">
        <v>15</v>
      </c>
      <c r="IA4" s="7">
        <v>10</v>
      </c>
      <c r="IB4" s="7">
        <v>15</v>
      </c>
      <c r="IC4" s="7">
        <v>10</v>
      </c>
      <c r="ID4" s="7">
        <v>7</v>
      </c>
      <c r="IE4" s="7">
        <v>10</v>
      </c>
      <c r="IF4" s="7">
        <v>6</v>
      </c>
      <c r="IG4" s="7">
        <v>5</v>
      </c>
      <c r="IH4" s="7">
        <v>6</v>
      </c>
      <c r="II4" s="7">
        <v>7</v>
      </c>
      <c r="IJ4" s="7">
        <v>8</v>
      </c>
      <c r="IK4" s="7">
        <v>9</v>
      </c>
      <c r="IL4" s="7">
        <v>10</v>
      </c>
    </row>
    <row r="5" spans="1:247" ht="10.050000000000001" customHeight="1" x14ac:dyDescent="0.3">
      <c r="A5" s="7"/>
      <c r="B5" s="7"/>
      <c r="C5" s="7" t="s">
        <v>292</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E5" s="7"/>
      <c r="CF5" s="7"/>
      <c r="CG5" s="7"/>
      <c r="CH5" s="7"/>
      <c r="CI5" s="7"/>
      <c r="CJ5" s="7"/>
      <c r="CK5" s="7"/>
      <c r="CL5" s="7"/>
      <c r="CM5" s="7"/>
      <c r="CN5" s="7"/>
      <c r="CO5" s="7"/>
      <c r="CQ5" s="7"/>
      <c r="CR5" s="7"/>
      <c r="CS5" s="7"/>
      <c r="CT5" s="7"/>
      <c r="CU5" s="7"/>
      <c r="CV5" s="7"/>
      <c r="CW5" s="7"/>
      <c r="CX5" s="7"/>
      <c r="CY5" s="7"/>
      <c r="CZ5" s="7"/>
      <c r="DA5" s="7"/>
      <c r="DD5" s="7"/>
      <c r="DE5" s="7"/>
      <c r="DF5" s="7"/>
      <c r="DG5" s="7"/>
      <c r="DH5" s="7"/>
      <c r="DI5" s="7"/>
      <c r="DJ5" s="7"/>
      <c r="DK5" s="7"/>
      <c r="DL5" s="7"/>
      <c r="DM5" s="7"/>
      <c r="DN5" s="7"/>
      <c r="DP5" s="7"/>
      <c r="DQ5" s="7"/>
      <c r="DR5" s="7"/>
      <c r="DS5" s="7"/>
      <c r="DT5" s="7"/>
      <c r="DU5" s="7"/>
      <c r="DV5" s="7"/>
      <c r="DW5" s="7"/>
      <c r="DX5" s="7"/>
      <c r="DY5" s="7"/>
      <c r="DZ5" s="7"/>
      <c r="EB5" s="7"/>
      <c r="EC5" s="7"/>
      <c r="ED5" s="7"/>
      <c r="EE5" s="7"/>
      <c r="EF5" s="7"/>
      <c r="EG5" s="7"/>
      <c r="EH5" s="7"/>
      <c r="EI5" s="7"/>
      <c r="EJ5" s="7"/>
      <c r="EK5" s="7"/>
      <c r="EL5" s="7"/>
      <c r="EN5" s="7"/>
      <c r="EO5" s="7"/>
      <c r="EP5" s="7"/>
      <c r="EQ5" s="7"/>
      <c r="ER5" s="7"/>
      <c r="ES5" s="7"/>
      <c r="ET5" s="7"/>
      <c r="EU5" s="7"/>
      <c r="EV5" s="7"/>
      <c r="EW5" s="7"/>
      <c r="EX5" s="7"/>
      <c r="EY5" s="7"/>
      <c r="EZ5" s="7"/>
      <c r="FA5" s="7"/>
      <c r="FB5" s="7"/>
      <c r="FC5" s="7"/>
      <c r="FD5" s="7"/>
      <c r="FE5" s="7"/>
      <c r="FG5" s="7"/>
      <c r="FH5" s="7"/>
      <c r="FI5" s="7"/>
      <c r="FJ5" s="7"/>
      <c r="FK5" s="7"/>
      <c r="FL5" s="7"/>
      <c r="FM5" s="7"/>
      <c r="FN5" s="7"/>
      <c r="FO5" s="7"/>
      <c r="FP5" s="7"/>
      <c r="FQ5" s="7"/>
      <c r="FR5" s="7"/>
      <c r="FS5" s="7"/>
      <c r="FT5" s="7"/>
      <c r="FU5" s="7"/>
      <c r="FV5" s="7"/>
      <c r="FX5" s="7"/>
      <c r="FY5" s="7"/>
      <c r="FZ5" s="7"/>
      <c r="GA5" s="7"/>
      <c r="GB5" s="7"/>
      <c r="GC5" s="7"/>
      <c r="GD5" s="7"/>
      <c r="GE5" s="7"/>
      <c r="GF5" s="7"/>
      <c r="GG5" s="7"/>
      <c r="GH5" s="7"/>
      <c r="GI5" s="7"/>
      <c r="GJ5" s="7"/>
      <c r="GK5" s="7"/>
      <c r="GL5" s="7"/>
      <c r="GM5" s="7"/>
      <c r="GO5" s="7"/>
      <c r="GP5" s="7"/>
      <c r="GQ5" s="7"/>
      <c r="GR5" s="7"/>
      <c r="GS5" s="7"/>
      <c r="GT5" s="7"/>
      <c r="GU5" s="7"/>
      <c r="GV5" s="7"/>
      <c r="GW5" s="7"/>
      <c r="GX5" s="7"/>
      <c r="GY5" s="7"/>
      <c r="GZ5" s="7"/>
      <c r="HA5" s="7"/>
      <c r="HB5" s="7"/>
      <c r="HF5" s="7"/>
      <c r="HG5" s="7"/>
      <c r="HH5" s="7"/>
      <c r="HI5" s="7"/>
      <c r="HJ5" s="7"/>
      <c r="HK5" s="7"/>
      <c r="HL5" s="7"/>
      <c r="HM5" s="7"/>
      <c r="HN5" s="7"/>
      <c r="HO5" s="7"/>
      <c r="HP5" s="7"/>
      <c r="HQ5" s="7"/>
      <c r="HR5" s="7"/>
      <c r="HS5" s="7"/>
      <c r="HT5" s="7"/>
      <c r="HW5" s="7"/>
      <c r="HX5" s="7"/>
      <c r="HY5" s="7"/>
      <c r="HZ5" s="7"/>
      <c r="IA5" s="7"/>
      <c r="IB5" s="7"/>
      <c r="IC5" s="7"/>
      <c r="ID5" s="7"/>
      <c r="IE5" s="7"/>
      <c r="IF5" s="7"/>
      <c r="IG5" s="7"/>
    </row>
    <row r="6" spans="1:247" ht="10.050000000000001" customHeight="1" x14ac:dyDescent="0.3">
      <c r="A6" s="7"/>
      <c r="B6" s="7"/>
      <c r="C6" s="7" t="s">
        <v>293</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t="s">
        <v>3237</v>
      </c>
      <c r="BS6" s="7" t="s">
        <v>3237</v>
      </c>
      <c r="BT6" s="7" t="s">
        <v>3237</v>
      </c>
      <c r="BU6" s="7" t="s">
        <v>3237</v>
      </c>
      <c r="BV6" s="7" t="s">
        <v>3237</v>
      </c>
      <c r="BW6" s="7" t="s">
        <v>3237</v>
      </c>
      <c r="BX6" s="7" t="s">
        <v>3237</v>
      </c>
      <c r="BY6" s="7" t="s">
        <v>3237</v>
      </c>
      <c r="BZ6" s="7" t="s">
        <v>3237</v>
      </c>
      <c r="CA6" s="7" t="s">
        <v>3237</v>
      </c>
      <c r="CB6" s="7" t="s">
        <v>3237</v>
      </c>
      <c r="CC6" s="7" t="s">
        <v>3237</v>
      </c>
      <c r="CE6" s="7" t="s">
        <v>3238</v>
      </c>
      <c r="CF6" s="7" t="s">
        <v>3238</v>
      </c>
      <c r="CG6" s="7" t="s">
        <v>3238</v>
      </c>
      <c r="CH6" s="7" t="s">
        <v>3238</v>
      </c>
      <c r="CI6" s="7" t="s">
        <v>3238</v>
      </c>
      <c r="CJ6" s="7" t="s">
        <v>3238</v>
      </c>
      <c r="CK6" s="7" t="s">
        <v>3238</v>
      </c>
      <c r="CL6" s="7" t="s">
        <v>3238</v>
      </c>
      <c r="CM6" s="7" t="s">
        <v>3238</v>
      </c>
      <c r="CN6" s="7" t="s">
        <v>3238</v>
      </c>
      <c r="CO6" s="7" t="s">
        <v>3238</v>
      </c>
      <c r="CQ6" s="7" t="s">
        <v>3239</v>
      </c>
      <c r="CR6" s="7" t="s">
        <v>3239</v>
      </c>
      <c r="CS6" s="7" t="s">
        <v>3239</v>
      </c>
      <c r="CT6" s="7" t="s">
        <v>3239</v>
      </c>
      <c r="CU6" s="7" t="s">
        <v>3239</v>
      </c>
      <c r="CV6" s="7" t="s">
        <v>3239</v>
      </c>
      <c r="CW6" s="7" t="s">
        <v>3239</v>
      </c>
      <c r="CX6" s="7" t="s">
        <v>3239</v>
      </c>
      <c r="CY6" s="7" t="s">
        <v>3239</v>
      </c>
      <c r="CZ6" s="7" t="s">
        <v>3239</v>
      </c>
      <c r="DA6" s="7" t="s">
        <v>3239</v>
      </c>
      <c r="DD6" s="7" t="s">
        <v>3242</v>
      </c>
      <c r="DE6" s="7" t="s">
        <v>3242</v>
      </c>
      <c r="DF6" s="7" t="s">
        <v>3242</v>
      </c>
      <c r="DG6" s="7" t="s">
        <v>3242</v>
      </c>
      <c r="DH6" s="7" t="s">
        <v>3242</v>
      </c>
      <c r="DI6" s="7" t="s">
        <v>3242</v>
      </c>
      <c r="DJ6" s="7" t="s">
        <v>3242</v>
      </c>
      <c r="DK6" s="7" t="s">
        <v>3242</v>
      </c>
      <c r="DL6" s="7" t="s">
        <v>3242</v>
      </c>
      <c r="DM6" s="7" t="s">
        <v>3242</v>
      </c>
      <c r="DN6" s="7" t="s">
        <v>3242</v>
      </c>
      <c r="DP6" s="7" t="s">
        <v>3241</v>
      </c>
      <c r="DQ6" s="7" t="s">
        <v>3241</v>
      </c>
      <c r="DR6" s="7" t="s">
        <v>3241</v>
      </c>
      <c r="DS6" s="7" t="s">
        <v>3241</v>
      </c>
      <c r="DT6" s="7" t="s">
        <v>3241</v>
      </c>
      <c r="DU6" s="7" t="s">
        <v>3241</v>
      </c>
      <c r="DV6" s="7" t="s">
        <v>3241</v>
      </c>
      <c r="DW6" s="7" t="s">
        <v>3241</v>
      </c>
      <c r="DX6" s="7" t="s">
        <v>3241</v>
      </c>
      <c r="DY6" s="7" t="s">
        <v>3241</v>
      </c>
      <c r="DZ6" s="7" t="s">
        <v>3241</v>
      </c>
      <c r="EB6" s="7" t="s">
        <v>3240</v>
      </c>
      <c r="EC6" s="7" t="s">
        <v>3240</v>
      </c>
      <c r="ED6" s="7" t="s">
        <v>3240</v>
      </c>
      <c r="EE6" s="7" t="s">
        <v>3240</v>
      </c>
      <c r="EF6" s="7" t="s">
        <v>3240</v>
      </c>
      <c r="EG6" s="7" t="s">
        <v>3240</v>
      </c>
      <c r="EH6" s="7" t="s">
        <v>3240</v>
      </c>
      <c r="EI6" s="7" t="s">
        <v>3240</v>
      </c>
      <c r="EJ6" s="7" t="s">
        <v>3240</v>
      </c>
      <c r="EK6" s="7" t="s">
        <v>3240</v>
      </c>
      <c r="EL6" s="7" t="s">
        <v>3240</v>
      </c>
      <c r="EN6" s="7" t="s">
        <v>558</v>
      </c>
      <c r="EO6" s="7" t="s">
        <v>558</v>
      </c>
      <c r="EP6" s="7" t="s">
        <v>558</v>
      </c>
      <c r="EQ6" s="7" t="s">
        <v>558</v>
      </c>
      <c r="ER6" s="7" t="s">
        <v>558</v>
      </c>
      <c r="ES6" s="7" t="s">
        <v>558</v>
      </c>
      <c r="ET6" s="7" t="s">
        <v>558</v>
      </c>
      <c r="EU6" s="7" t="s">
        <v>558</v>
      </c>
      <c r="EV6" s="7" t="s">
        <v>558</v>
      </c>
      <c r="EW6" s="7" t="s">
        <v>558</v>
      </c>
      <c r="EX6" s="7" t="s">
        <v>558</v>
      </c>
      <c r="EY6" s="7" t="s">
        <v>558</v>
      </c>
      <c r="EZ6" s="7" t="s">
        <v>558</v>
      </c>
      <c r="FA6" s="7" t="s">
        <v>558</v>
      </c>
      <c r="FB6" s="7" t="s">
        <v>558</v>
      </c>
      <c r="FC6" s="7" t="s">
        <v>558</v>
      </c>
      <c r="FD6" s="7" t="s">
        <v>558</v>
      </c>
      <c r="FE6" s="7" t="s">
        <v>558</v>
      </c>
      <c r="FG6" s="7" t="s">
        <v>559</v>
      </c>
      <c r="FH6" s="7" t="s">
        <v>559</v>
      </c>
      <c r="FI6" s="7" t="s">
        <v>559</v>
      </c>
      <c r="FJ6" s="7" t="s">
        <v>559</v>
      </c>
      <c r="FK6" s="7" t="s">
        <v>559</v>
      </c>
      <c r="FL6" s="7" t="s">
        <v>559</v>
      </c>
      <c r="FM6" s="7" t="s">
        <v>559</v>
      </c>
      <c r="FN6" s="7" t="s">
        <v>559</v>
      </c>
      <c r="FO6" s="7" t="s">
        <v>559</v>
      </c>
      <c r="FP6" s="7" t="s">
        <v>559</v>
      </c>
      <c r="FQ6" s="7" t="s">
        <v>559</v>
      </c>
      <c r="FR6" s="7" t="s">
        <v>559</v>
      </c>
      <c r="FS6" s="7" t="s">
        <v>559</v>
      </c>
      <c r="FT6" s="7" t="s">
        <v>559</v>
      </c>
      <c r="FU6" s="7" t="s">
        <v>559</v>
      </c>
      <c r="FV6" s="7" t="s">
        <v>559</v>
      </c>
      <c r="FX6" s="7" t="s">
        <v>560</v>
      </c>
      <c r="FY6" s="7" t="s">
        <v>560</v>
      </c>
      <c r="FZ6" s="7" t="s">
        <v>560</v>
      </c>
      <c r="GA6" s="7" t="s">
        <v>560</v>
      </c>
      <c r="GB6" s="7" t="s">
        <v>560</v>
      </c>
      <c r="GC6" s="7" t="s">
        <v>560</v>
      </c>
      <c r="GD6" s="7" t="s">
        <v>560</v>
      </c>
      <c r="GE6" s="7" t="s">
        <v>560</v>
      </c>
      <c r="GF6" s="7" t="s">
        <v>560</v>
      </c>
      <c r="GG6" s="7" t="s">
        <v>560</v>
      </c>
      <c r="GH6" s="7" t="s">
        <v>560</v>
      </c>
      <c r="GI6" s="7" t="s">
        <v>560</v>
      </c>
      <c r="GJ6" s="7" t="s">
        <v>560</v>
      </c>
      <c r="GK6" s="7" t="s">
        <v>560</v>
      </c>
      <c r="GL6" s="7" t="s">
        <v>560</v>
      </c>
      <c r="GM6" s="7" t="s">
        <v>560</v>
      </c>
      <c r="GO6" s="7" t="s">
        <v>565</v>
      </c>
      <c r="GP6" s="7" t="s">
        <v>565</v>
      </c>
      <c r="GQ6" s="7" t="s">
        <v>565</v>
      </c>
      <c r="GR6" s="7" t="s">
        <v>565</v>
      </c>
      <c r="GS6" s="7" t="s">
        <v>565</v>
      </c>
      <c r="GT6" s="7" t="s">
        <v>565</v>
      </c>
      <c r="GU6" s="7" t="s">
        <v>565</v>
      </c>
      <c r="GV6" s="7" t="s">
        <v>565</v>
      </c>
      <c r="GW6" s="7" t="s">
        <v>565</v>
      </c>
      <c r="GX6" s="7" t="s">
        <v>565</v>
      </c>
      <c r="GY6" s="7" t="s">
        <v>565</v>
      </c>
      <c r="GZ6" s="7" t="s">
        <v>565</v>
      </c>
      <c r="HA6" s="7" t="s">
        <v>565</v>
      </c>
      <c r="HB6" s="7" t="s">
        <v>565</v>
      </c>
      <c r="HC6" s="7" t="s">
        <v>565</v>
      </c>
      <c r="HD6" s="7" t="s">
        <v>565</v>
      </c>
      <c r="HE6" s="7"/>
      <c r="HF6" s="7" t="s">
        <v>577</v>
      </c>
      <c r="HG6" s="7" t="s">
        <v>577</v>
      </c>
      <c r="HH6" s="7" t="s">
        <v>577</v>
      </c>
      <c r="HI6" s="7" t="s">
        <v>577</v>
      </c>
      <c r="HJ6" s="7" t="s">
        <v>577</v>
      </c>
      <c r="HK6" s="7" t="s">
        <v>577</v>
      </c>
      <c r="HL6" s="7" t="s">
        <v>577</v>
      </c>
      <c r="HM6" s="7" t="s">
        <v>577</v>
      </c>
      <c r="HN6" s="7" t="s">
        <v>577</v>
      </c>
      <c r="HO6" s="7" t="s">
        <v>577</v>
      </c>
      <c r="HP6" s="7" t="s">
        <v>577</v>
      </c>
      <c r="HQ6" s="7" t="s">
        <v>577</v>
      </c>
      <c r="HR6" s="7" t="s">
        <v>577</v>
      </c>
      <c r="HS6" s="7" t="s">
        <v>577</v>
      </c>
      <c r="HT6" s="7" t="s">
        <v>577</v>
      </c>
      <c r="HU6" s="7" t="s">
        <v>577</v>
      </c>
      <c r="HW6" s="7" t="s">
        <v>592</v>
      </c>
      <c r="HX6" s="7" t="s">
        <v>592</v>
      </c>
      <c r="HY6" s="7" t="s">
        <v>592</v>
      </c>
      <c r="HZ6" s="7" t="s">
        <v>592</v>
      </c>
      <c r="IA6" s="7" t="s">
        <v>592</v>
      </c>
      <c r="IB6" s="7" t="s">
        <v>592</v>
      </c>
      <c r="IC6" s="7" t="s">
        <v>592</v>
      </c>
      <c r="ID6" s="7" t="s">
        <v>592</v>
      </c>
      <c r="IE6" s="7" t="s">
        <v>592</v>
      </c>
      <c r="IF6" s="7" t="s">
        <v>592</v>
      </c>
      <c r="IG6" s="7" t="s">
        <v>592</v>
      </c>
      <c r="IH6" s="7" t="s">
        <v>592</v>
      </c>
      <c r="II6" s="7" t="s">
        <v>592</v>
      </c>
      <c r="IJ6" s="7" t="s">
        <v>592</v>
      </c>
      <c r="IK6" s="7" t="s">
        <v>592</v>
      </c>
      <c r="IL6" s="7" t="s">
        <v>592</v>
      </c>
    </row>
    <row r="7" spans="1:247" ht="10.050000000000001" customHeight="1" x14ac:dyDescent="0.3">
      <c r="A7" s="7"/>
      <c r="B7" s="7"/>
      <c r="C7" s="7" t="s">
        <v>294</v>
      </c>
      <c r="D7" s="7">
        <v>17</v>
      </c>
      <c r="E7" s="7">
        <v>18</v>
      </c>
      <c r="F7" s="7">
        <v>19</v>
      </c>
      <c r="G7" s="7">
        <v>20</v>
      </c>
      <c r="H7" s="7">
        <v>25</v>
      </c>
      <c r="I7" s="7">
        <v>26</v>
      </c>
      <c r="J7" s="7">
        <v>22</v>
      </c>
      <c r="K7" s="7">
        <v>23</v>
      </c>
      <c r="L7" s="7">
        <v>24</v>
      </c>
      <c r="M7" s="7">
        <v>33</v>
      </c>
      <c r="N7" s="7">
        <v>34</v>
      </c>
      <c r="O7" s="7">
        <v>35</v>
      </c>
      <c r="P7" s="7">
        <v>40</v>
      </c>
      <c r="Q7" s="7">
        <v>41</v>
      </c>
      <c r="R7" s="7">
        <v>42</v>
      </c>
      <c r="S7" s="7">
        <v>43</v>
      </c>
      <c r="T7" s="7">
        <v>43</v>
      </c>
      <c r="U7" s="7">
        <v>45</v>
      </c>
      <c r="V7" s="7">
        <v>46</v>
      </c>
      <c r="W7" s="7">
        <v>46</v>
      </c>
      <c r="X7" s="7">
        <v>44</v>
      </c>
      <c r="Y7" s="7">
        <v>47</v>
      </c>
      <c r="Z7" s="7">
        <v>47</v>
      </c>
      <c r="AA7" s="7">
        <v>48</v>
      </c>
      <c r="AB7" s="7">
        <v>48</v>
      </c>
      <c r="AC7" s="7">
        <v>49</v>
      </c>
      <c r="AD7" s="7">
        <v>49</v>
      </c>
      <c r="AE7" s="7">
        <v>36</v>
      </c>
      <c r="AF7" s="7">
        <v>37</v>
      </c>
      <c r="AG7" s="7">
        <v>51</v>
      </c>
      <c r="AH7" s="7">
        <v>21</v>
      </c>
      <c r="AI7" s="7">
        <v>59</v>
      </c>
      <c r="AJ7" s="7">
        <v>60</v>
      </c>
      <c r="AK7" s="7">
        <v>62</v>
      </c>
      <c r="AL7" s="7">
        <v>64</v>
      </c>
      <c r="AM7" s="7">
        <v>65</v>
      </c>
      <c r="AN7" s="7">
        <v>66</v>
      </c>
      <c r="AO7" s="7">
        <v>67</v>
      </c>
      <c r="AP7" s="7">
        <v>75</v>
      </c>
      <c r="AQ7" s="7">
        <v>79</v>
      </c>
      <c r="AR7" s="7">
        <v>80</v>
      </c>
      <c r="AS7" s="7">
        <v>84</v>
      </c>
      <c r="AT7" s="7">
        <v>86</v>
      </c>
      <c r="AU7" s="7">
        <v>87</v>
      </c>
      <c r="AV7" s="7">
        <v>88</v>
      </c>
      <c r="AW7" s="7">
        <v>90</v>
      </c>
      <c r="AX7" s="7">
        <v>91</v>
      </c>
      <c r="AY7" s="7">
        <v>86</v>
      </c>
      <c r="AZ7" s="7">
        <v>87</v>
      </c>
      <c r="BA7" s="7">
        <v>92</v>
      </c>
      <c r="BB7" s="7">
        <v>88</v>
      </c>
      <c r="BC7" s="7">
        <v>89</v>
      </c>
      <c r="BD7" s="7">
        <v>94</v>
      </c>
      <c r="BE7" s="7">
        <v>95</v>
      </c>
      <c r="BF7" s="7">
        <v>93</v>
      </c>
      <c r="BG7" s="7">
        <v>93</v>
      </c>
      <c r="BH7" s="7">
        <v>94</v>
      </c>
      <c r="BI7" s="7">
        <v>94</v>
      </c>
      <c r="BJ7" s="7">
        <v>95</v>
      </c>
      <c r="BK7" s="7">
        <v>95</v>
      </c>
      <c r="BL7" s="7">
        <v>96</v>
      </c>
      <c r="BM7" s="7">
        <v>96</v>
      </c>
      <c r="BN7" s="7">
        <v>97</v>
      </c>
      <c r="BO7" s="7">
        <v>97</v>
      </c>
      <c r="BP7" s="7">
        <v>76</v>
      </c>
      <c r="BQ7" s="7">
        <v>125</v>
      </c>
      <c r="BR7" s="7">
        <v>108</v>
      </c>
      <c r="BS7" s="7">
        <v>101</v>
      </c>
      <c r="BT7" s="7">
        <v>105</v>
      </c>
      <c r="BU7" s="7">
        <v>106</v>
      </c>
      <c r="BV7" s="7">
        <v>107</v>
      </c>
      <c r="BW7" s="7">
        <v>105</v>
      </c>
      <c r="BX7" s="7">
        <v>106</v>
      </c>
      <c r="BY7" s="7">
        <v>107</v>
      </c>
      <c r="BZ7" s="7">
        <v>105</v>
      </c>
      <c r="CA7" s="7">
        <v>106</v>
      </c>
      <c r="CB7" s="7">
        <v>107</v>
      </c>
      <c r="CC7" s="7">
        <v>108</v>
      </c>
      <c r="CE7" s="7">
        <v>124</v>
      </c>
      <c r="CF7" s="7">
        <v>118</v>
      </c>
      <c r="CG7" s="7">
        <v>120</v>
      </c>
      <c r="CH7" s="7">
        <v>121</v>
      </c>
      <c r="CI7" s="7">
        <v>112</v>
      </c>
      <c r="CJ7" s="7">
        <v>113</v>
      </c>
      <c r="CK7" s="7">
        <v>114</v>
      </c>
      <c r="CL7" s="7">
        <v>112</v>
      </c>
      <c r="CM7" s="7">
        <v>113</v>
      </c>
      <c r="CN7" s="7">
        <v>115</v>
      </c>
      <c r="CO7" s="7">
        <v>116</v>
      </c>
      <c r="CQ7" s="7">
        <v>156</v>
      </c>
      <c r="CR7" s="7">
        <v>149</v>
      </c>
      <c r="CS7" s="7">
        <v>151</v>
      </c>
      <c r="CT7" s="7">
        <v>152</v>
      </c>
      <c r="CU7" s="7">
        <v>127</v>
      </c>
      <c r="CV7" s="7">
        <v>155</v>
      </c>
      <c r="CW7" s="7">
        <v>130</v>
      </c>
      <c r="CX7" s="7">
        <v>146</v>
      </c>
      <c r="CY7" s="7">
        <v>146</v>
      </c>
      <c r="CZ7" s="7">
        <v>128</v>
      </c>
      <c r="DA7" s="7">
        <v>129</v>
      </c>
      <c r="DD7" s="7">
        <v>163</v>
      </c>
      <c r="DE7" s="7">
        <v>160</v>
      </c>
      <c r="DF7" s="7">
        <v>161</v>
      </c>
      <c r="DG7" s="7">
        <v>162</v>
      </c>
      <c r="DH7" s="7">
        <v>160</v>
      </c>
      <c r="DI7" s="7">
        <v>161</v>
      </c>
      <c r="DJ7" s="7">
        <v>162</v>
      </c>
      <c r="DK7" s="7">
        <v>160</v>
      </c>
      <c r="DL7" s="7">
        <v>161</v>
      </c>
      <c r="DM7" s="7">
        <v>162</v>
      </c>
      <c r="DN7" s="7">
        <v>163</v>
      </c>
      <c r="DP7" s="7">
        <v>179</v>
      </c>
      <c r="DQ7" s="7">
        <v>173</v>
      </c>
      <c r="DR7" s="7">
        <v>175</v>
      </c>
      <c r="DS7" s="7">
        <v>176</v>
      </c>
      <c r="DT7" s="7">
        <v>167</v>
      </c>
      <c r="DU7" s="7">
        <v>168</v>
      </c>
      <c r="DV7" s="7">
        <v>169</v>
      </c>
      <c r="DW7" s="7">
        <v>167</v>
      </c>
      <c r="DX7" s="7">
        <v>168</v>
      </c>
      <c r="DY7" s="7">
        <v>171</v>
      </c>
      <c r="DZ7" s="7">
        <v>172</v>
      </c>
      <c r="EB7" s="7">
        <v>212</v>
      </c>
      <c r="EC7" s="7">
        <v>205</v>
      </c>
      <c r="ED7" s="7">
        <v>207</v>
      </c>
      <c r="EE7" s="7">
        <v>208</v>
      </c>
      <c r="EF7" s="7">
        <v>182</v>
      </c>
      <c r="EG7" s="7">
        <v>211</v>
      </c>
      <c r="EH7" s="7">
        <v>185</v>
      </c>
      <c r="EI7" s="7">
        <v>201</v>
      </c>
      <c r="EJ7" s="7">
        <v>201</v>
      </c>
      <c r="EK7" s="7">
        <v>183</v>
      </c>
      <c r="EL7" s="7">
        <v>184</v>
      </c>
      <c r="EN7" s="7">
        <v>222</v>
      </c>
      <c r="EO7" s="7">
        <v>248</v>
      </c>
      <c r="EP7" s="7">
        <v>219</v>
      </c>
      <c r="EQ7" s="7">
        <v>220</v>
      </c>
      <c r="ER7" s="7">
        <v>221</v>
      </c>
      <c r="ES7" s="7">
        <v>219</v>
      </c>
      <c r="ET7" s="7">
        <v>220</v>
      </c>
      <c r="EU7" s="7">
        <v>221</v>
      </c>
      <c r="EV7" s="7">
        <v>219</v>
      </c>
      <c r="EW7" s="7">
        <v>220</v>
      </c>
      <c r="EX7" s="7">
        <v>107</v>
      </c>
      <c r="EY7" s="7">
        <v>225</v>
      </c>
      <c r="EZ7" s="7">
        <v>226</v>
      </c>
      <c r="FA7" s="7">
        <v>226</v>
      </c>
      <c r="FB7" s="7">
        <v>226</v>
      </c>
      <c r="FC7" s="7">
        <v>226</v>
      </c>
      <c r="FD7" s="7">
        <v>226</v>
      </c>
      <c r="FE7" s="7">
        <v>226</v>
      </c>
      <c r="FG7" s="7">
        <v>237</v>
      </c>
      <c r="FH7" s="7">
        <v>231</v>
      </c>
      <c r="FI7" s="7">
        <v>233</v>
      </c>
      <c r="FJ7" s="7">
        <v>234</v>
      </c>
      <c r="FK7" s="7">
        <v>231</v>
      </c>
      <c r="FL7" s="7">
        <v>232</v>
      </c>
      <c r="FM7" s="7">
        <v>233</v>
      </c>
      <c r="FN7" s="7">
        <v>237</v>
      </c>
      <c r="FO7" s="7">
        <v>238</v>
      </c>
      <c r="FP7" s="7">
        <v>244</v>
      </c>
      <c r="FQ7" s="7">
        <v>245</v>
      </c>
      <c r="FR7" s="7">
        <v>245</v>
      </c>
      <c r="FS7" s="7">
        <v>245</v>
      </c>
      <c r="FT7" s="7">
        <v>245</v>
      </c>
      <c r="FU7" s="7">
        <v>245</v>
      </c>
      <c r="FV7" s="7">
        <v>245</v>
      </c>
      <c r="FX7" s="7">
        <v>279</v>
      </c>
      <c r="FY7" s="7">
        <v>272</v>
      </c>
      <c r="FZ7" s="7">
        <v>274</v>
      </c>
      <c r="GA7" s="7">
        <v>275</v>
      </c>
      <c r="GB7" s="7">
        <v>251</v>
      </c>
      <c r="GC7" s="7">
        <v>278</v>
      </c>
      <c r="GD7" s="7">
        <v>252</v>
      </c>
      <c r="GE7" s="7">
        <v>269</v>
      </c>
      <c r="GF7" s="7">
        <v>269</v>
      </c>
      <c r="GG7" s="7">
        <v>278</v>
      </c>
      <c r="GH7" s="7">
        <v>276</v>
      </c>
      <c r="GI7" s="7">
        <v>276</v>
      </c>
      <c r="GJ7" s="7">
        <v>276</v>
      </c>
      <c r="GK7" s="7">
        <v>276</v>
      </c>
      <c r="GL7" s="7">
        <v>276</v>
      </c>
      <c r="GM7" s="7">
        <v>276</v>
      </c>
      <c r="GO7" s="7">
        <v>286</v>
      </c>
      <c r="GP7" s="7">
        <v>283</v>
      </c>
      <c r="GQ7" s="7">
        <v>284</v>
      </c>
      <c r="GR7" s="7">
        <v>285</v>
      </c>
      <c r="GS7" s="7">
        <v>283</v>
      </c>
      <c r="GT7" s="7">
        <v>284</v>
      </c>
      <c r="GU7" s="7">
        <v>285</v>
      </c>
      <c r="GV7" s="7">
        <v>283</v>
      </c>
      <c r="GW7" s="7">
        <v>284</v>
      </c>
      <c r="GX7" s="7">
        <v>289</v>
      </c>
      <c r="GY7" s="7">
        <v>290</v>
      </c>
      <c r="GZ7" s="7">
        <v>290</v>
      </c>
      <c r="HA7" s="7">
        <v>290</v>
      </c>
      <c r="HB7" s="7">
        <v>290</v>
      </c>
      <c r="HC7" s="7">
        <v>290</v>
      </c>
      <c r="HD7" s="7">
        <v>290</v>
      </c>
      <c r="HF7" s="7">
        <v>307</v>
      </c>
      <c r="HG7" s="7">
        <v>301</v>
      </c>
      <c r="HH7" s="7">
        <v>303</v>
      </c>
      <c r="HI7" s="7">
        <v>304</v>
      </c>
      <c r="HJ7" s="7">
        <v>296</v>
      </c>
      <c r="HK7" s="7">
        <v>297</v>
      </c>
      <c r="HL7" s="7">
        <v>298</v>
      </c>
      <c r="HM7" s="7">
        <v>301</v>
      </c>
      <c r="HN7" s="7">
        <v>302</v>
      </c>
      <c r="HO7" s="7">
        <v>309</v>
      </c>
      <c r="HP7" s="7">
        <v>310</v>
      </c>
      <c r="HQ7" s="7">
        <v>310</v>
      </c>
      <c r="HR7" s="7">
        <v>310</v>
      </c>
      <c r="HS7" s="7">
        <v>310</v>
      </c>
      <c r="HT7" s="7">
        <v>310</v>
      </c>
      <c r="HU7" s="7">
        <v>310</v>
      </c>
      <c r="HV7" s="7"/>
      <c r="HW7" s="7">
        <v>345</v>
      </c>
      <c r="HX7" s="7">
        <v>338</v>
      </c>
      <c r="HY7" s="7">
        <v>340</v>
      </c>
      <c r="HZ7" s="7">
        <v>341</v>
      </c>
      <c r="IA7" s="7">
        <v>317</v>
      </c>
      <c r="IB7" s="7">
        <v>344</v>
      </c>
      <c r="IC7" s="7">
        <v>318</v>
      </c>
      <c r="ID7" s="7">
        <v>335</v>
      </c>
      <c r="IE7" s="7">
        <v>335</v>
      </c>
      <c r="IF7" s="7">
        <v>345</v>
      </c>
      <c r="IG7" s="7">
        <v>343</v>
      </c>
      <c r="IH7" s="7">
        <v>343</v>
      </c>
      <c r="II7" s="7">
        <v>343</v>
      </c>
      <c r="IJ7" s="7">
        <v>343</v>
      </c>
      <c r="IK7" s="7">
        <v>343</v>
      </c>
      <c r="IL7" s="7">
        <v>343</v>
      </c>
    </row>
    <row r="8" spans="1:247" ht="14.55" customHeight="1" x14ac:dyDescent="0.3">
      <c r="A8" s="7"/>
      <c r="B8" s="7"/>
      <c r="C8" s="7" t="s">
        <v>405</v>
      </c>
      <c r="D8" s="1" t="s">
        <v>472</v>
      </c>
      <c r="E8" s="28" t="s">
        <v>473</v>
      </c>
      <c r="F8" s="28" t="s">
        <v>474</v>
      </c>
      <c r="G8" s="1" t="s">
        <v>475</v>
      </c>
      <c r="H8" s="1" t="s">
        <v>477</v>
      </c>
      <c r="I8" s="1" t="s">
        <v>478</v>
      </c>
      <c r="J8" s="1" t="s">
        <v>476</v>
      </c>
      <c r="K8" s="1" t="s">
        <v>479</v>
      </c>
      <c r="L8" s="7" t="s">
        <v>480</v>
      </c>
      <c r="M8" s="1" t="s">
        <v>481</v>
      </c>
      <c r="N8" s="1" t="s">
        <v>483</v>
      </c>
      <c r="O8" s="1" t="s">
        <v>482</v>
      </c>
      <c r="P8" s="1" t="s">
        <v>484</v>
      </c>
      <c r="Q8" s="1" t="s">
        <v>485</v>
      </c>
      <c r="R8" s="1" t="s">
        <v>486</v>
      </c>
      <c r="S8" s="1" t="s">
        <v>487</v>
      </c>
      <c r="T8" s="1" t="s">
        <v>488</v>
      </c>
      <c r="U8" s="1" t="s">
        <v>489</v>
      </c>
      <c r="V8" s="1" t="s">
        <v>490</v>
      </c>
      <c r="W8" s="1" t="s">
        <v>491</v>
      </c>
      <c r="X8" s="1" t="s">
        <v>492</v>
      </c>
      <c r="Y8" s="1" t="s">
        <v>493</v>
      </c>
      <c r="Z8" s="1" t="s">
        <v>494</v>
      </c>
      <c r="AA8" s="1" t="s">
        <v>495</v>
      </c>
      <c r="AB8" s="1" t="s">
        <v>496</v>
      </c>
      <c r="AC8" s="1" t="s">
        <v>497</v>
      </c>
      <c r="AD8" s="1" t="s">
        <v>498</v>
      </c>
      <c r="AE8" s="1" t="s">
        <v>499</v>
      </c>
      <c r="AF8" s="1" t="s">
        <v>500</v>
      </c>
      <c r="AG8" s="1" t="s">
        <v>501</v>
      </c>
      <c r="AH8" s="1" t="s">
        <v>503</v>
      </c>
      <c r="AI8" s="1" t="s">
        <v>504</v>
      </c>
      <c r="AJ8" s="1" t="s">
        <v>505</v>
      </c>
      <c r="AK8" s="1" t="s">
        <v>506</v>
      </c>
      <c r="AL8" s="1" t="s">
        <v>507</v>
      </c>
      <c r="AM8" s="1" t="s">
        <v>508</v>
      </c>
      <c r="AN8" s="1" t="s">
        <v>509</v>
      </c>
      <c r="AO8" s="1" t="s">
        <v>530</v>
      </c>
      <c r="AP8" s="1" t="s">
        <v>510</v>
      </c>
      <c r="AQ8" s="1" t="s">
        <v>511</v>
      </c>
      <c r="AR8" s="1"/>
      <c r="AS8" s="1" t="s">
        <v>512</v>
      </c>
      <c r="AT8" s="1" t="s">
        <v>515</v>
      </c>
      <c r="AW8" s="1" t="s">
        <v>519</v>
      </c>
      <c r="AX8" s="1" t="s">
        <v>520</v>
      </c>
      <c r="AY8" s="1" t="s">
        <v>521</v>
      </c>
      <c r="AZ8" s="1" t="s">
        <v>522</v>
      </c>
      <c r="BA8" s="1" t="s">
        <v>523</v>
      </c>
      <c r="BB8" s="1" t="s">
        <v>524</v>
      </c>
      <c r="BD8" s="1" t="s">
        <v>527</v>
      </c>
      <c r="BF8" s="1" t="s">
        <v>528</v>
      </c>
      <c r="BG8" s="1"/>
      <c r="BH8" s="7"/>
      <c r="BI8" s="7"/>
      <c r="BJ8" s="7"/>
      <c r="BK8" s="7"/>
      <c r="BL8" s="7"/>
      <c r="BM8" s="7"/>
      <c r="BN8" s="7"/>
      <c r="BO8" s="7"/>
      <c r="BP8" s="7" t="s">
        <v>529</v>
      </c>
      <c r="BQ8" s="7"/>
      <c r="BR8" s="1" t="s">
        <v>545</v>
      </c>
      <c r="BS8" s="1" t="s">
        <v>546</v>
      </c>
      <c r="BT8" s="1" t="s">
        <v>548</v>
      </c>
      <c r="BU8" s="1" t="s">
        <v>549</v>
      </c>
      <c r="BV8" s="1" t="s">
        <v>550</v>
      </c>
      <c r="BW8" s="1" t="s">
        <v>547</v>
      </c>
      <c r="BX8" s="1" t="s">
        <v>552</v>
      </c>
      <c r="BY8" s="1" t="s">
        <v>557</v>
      </c>
      <c r="BZ8" s="1" t="s">
        <v>553</v>
      </c>
      <c r="CA8" s="1" t="s">
        <v>554</v>
      </c>
      <c r="CB8" s="1" t="s">
        <v>555</v>
      </c>
      <c r="CC8" s="1" t="s">
        <v>556</v>
      </c>
      <c r="CE8" s="1" t="s">
        <v>545</v>
      </c>
      <c r="CF8" s="1" t="s">
        <v>548</v>
      </c>
      <c r="CG8" s="1" t="s">
        <v>549</v>
      </c>
      <c r="CH8" s="1" t="s">
        <v>550</v>
      </c>
      <c r="CI8" s="1" t="s">
        <v>547</v>
      </c>
      <c r="CJ8" s="1" t="s">
        <v>552</v>
      </c>
      <c r="CK8" s="1" t="s">
        <v>557</v>
      </c>
      <c r="CL8" s="1" t="s">
        <v>553</v>
      </c>
      <c r="CM8" s="1" t="s">
        <v>554</v>
      </c>
      <c r="CN8" s="1" t="s">
        <v>555</v>
      </c>
      <c r="CO8" s="1" t="s">
        <v>556</v>
      </c>
      <c r="CQ8" s="1" t="s">
        <v>545</v>
      </c>
      <c r="CR8" s="1" t="s">
        <v>548</v>
      </c>
      <c r="CS8" s="1" t="s">
        <v>549</v>
      </c>
      <c r="CT8" s="1" t="s">
        <v>550</v>
      </c>
      <c r="CU8" s="1" t="s">
        <v>547</v>
      </c>
      <c r="CV8" s="1" t="s">
        <v>552</v>
      </c>
      <c r="CW8" s="1" t="s">
        <v>557</v>
      </c>
      <c r="CX8" s="1" t="s">
        <v>553</v>
      </c>
      <c r="CY8" s="1" t="s">
        <v>554</v>
      </c>
      <c r="CZ8" s="1" t="s">
        <v>555</v>
      </c>
      <c r="DA8" s="1" t="s">
        <v>556</v>
      </c>
      <c r="DD8" s="1" t="s">
        <v>576</v>
      </c>
      <c r="DE8" s="1" t="s">
        <v>572</v>
      </c>
      <c r="DF8" s="1" t="s">
        <v>573</v>
      </c>
      <c r="DG8" s="1" t="s">
        <v>574</v>
      </c>
      <c r="DH8" s="1" t="s">
        <v>566</v>
      </c>
      <c r="DI8" s="1" t="s">
        <v>575</v>
      </c>
      <c r="DJ8" s="1" t="s">
        <v>571</v>
      </c>
      <c r="DK8" s="1" t="s">
        <v>567</v>
      </c>
      <c r="DL8" s="1" t="s">
        <v>568</v>
      </c>
      <c r="DM8" s="1" t="s">
        <v>569</v>
      </c>
      <c r="DN8" s="1" t="s">
        <v>570</v>
      </c>
      <c r="DP8" s="1" t="s">
        <v>576</v>
      </c>
      <c r="DQ8" s="1" t="s">
        <v>572</v>
      </c>
      <c r="DR8" s="1" t="s">
        <v>573</v>
      </c>
      <c r="DS8" s="1" t="s">
        <v>574</v>
      </c>
      <c r="DT8" s="1" t="s">
        <v>566</v>
      </c>
      <c r="DU8" s="1" t="s">
        <v>575</v>
      </c>
      <c r="DV8" s="1" t="s">
        <v>571</v>
      </c>
      <c r="DW8" s="1" t="s">
        <v>567</v>
      </c>
      <c r="DX8" s="1" t="s">
        <v>568</v>
      </c>
      <c r="DY8" s="1" t="s">
        <v>569</v>
      </c>
      <c r="DZ8" s="1" t="s">
        <v>570</v>
      </c>
      <c r="EB8" s="1" t="s">
        <v>576</v>
      </c>
      <c r="EC8" s="1" t="s">
        <v>572</v>
      </c>
      <c r="ED8" s="1" t="s">
        <v>573</v>
      </c>
      <c r="EE8" s="1" t="s">
        <v>574</v>
      </c>
      <c r="EF8" s="1" t="s">
        <v>566</v>
      </c>
      <c r="EG8" s="1" t="s">
        <v>575</v>
      </c>
      <c r="EH8" s="1" t="s">
        <v>571</v>
      </c>
      <c r="EI8" s="1" t="s">
        <v>567</v>
      </c>
      <c r="EJ8" s="1" t="s">
        <v>568</v>
      </c>
      <c r="EK8" s="1" t="s">
        <v>569</v>
      </c>
      <c r="EL8" s="1" t="s">
        <v>570</v>
      </c>
      <c r="EN8" s="1" t="s">
        <v>580</v>
      </c>
      <c r="EO8" s="1" t="s">
        <v>581</v>
      </c>
      <c r="EP8" s="1" t="s">
        <v>582</v>
      </c>
      <c r="EQ8" s="1" t="s">
        <v>583</v>
      </c>
      <c r="ER8" s="1" t="s">
        <v>584</v>
      </c>
      <c r="ES8" s="1" t="s">
        <v>585</v>
      </c>
      <c r="ET8" s="1" t="s">
        <v>586</v>
      </c>
      <c r="EU8" s="1" t="s">
        <v>587</v>
      </c>
      <c r="EV8" s="1" t="s">
        <v>588</v>
      </c>
      <c r="EW8" s="1" t="s">
        <v>589</v>
      </c>
      <c r="EX8" s="1" t="s">
        <v>590</v>
      </c>
      <c r="EY8" s="1" t="s">
        <v>591</v>
      </c>
      <c r="EZ8" s="1" t="s">
        <v>3257</v>
      </c>
      <c r="FA8" s="1" t="s">
        <v>3252</v>
      </c>
      <c r="FB8" s="1" t="s">
        <v>3253</v>
      </c>
      <c r="FC8" s="1" t="s">
        <v>3254</v>
      </c>
      <c r="FD8" s="1" t="s">
        <v>3255</v>
      </c>
      <c r="FE8" s="1" t="s">
        <v>3256</v>
      </c>
      <c r="FG8" s="1" t="s">
        <v>580</v>
      </c>
      <c r="FH8" s="1" t="s">
        <v>581</v>
      </c>
      <c r="FI8" s="1" t="s">
        <v>582</v>
      </c>
      <c r="FJ8" s="1" t="s">
        <v>583</v>
      </c>
      <c r="FK8" s="1" t="s">
        <v>584</v>
      </c>
      <c r="FL8" s="1" t="s">
        <v>585</v>
      </c>
      <c r="FM8" s="1" t="s">
        <v>586</v>
      </c>
      <c r="FN8" s="1" t="s">
        <v>588</v>
      </c>
      <c r="FO8" s="1" t="s">
        <v>589</v>
      </c>
      <c r="FP8" s="1" t="s">
        <v>590</v>
      </c>
      <c r="FQ8" s="1" t="s">
        <v>3257</v>
      </c>
      <c r="FR8" s="1" t="s">
        <v>3252</v>
      </c>
      <c r="FS8" s="1" t="s">
        <v>3253</v>
      </c>
      <c r="FT8" s="1" t="s">
        <v>3254</v>
      </c>
      <c r="FU8" s="1" t="s">
        <v>3255</v>
      </c>
      <c r="FV8" s="1" t="s">
        <v>3256</v>
      </c>
      <c r="FW8" s="1"/>
      <c r="FX8" s="1" t="s">
        <v>580</v>
      </c>
      <c r="FY8" s="1" t="s">
        <v>582</v>
      </c>
      <c r="FZ8" s="1" t="s">
        <v>583</v>
      </c>
      <c r="GA8" s="1" t="s">
        <v>584</v>
      </c>
      <c r="GB8" s="1" t="s">
        <v>585</v>
      </c>
      <c r="GC8" s="1" t="s">
        <v>586</v>
      </c>
      <c r="GD8" s="1" t="s">
        <v>587</v>
      </c>
      <c r="GE8" s="1" t="s">
        <v>588</v>
      </c>
      <c r="GF8" s="1" t="s">
        <v>589</v>
      </c>
      <c r="GG8" s="1" t="s">
        <v>590</v>
      </c>
      <c r="GH8" s="1" t="s">
        <v>3251</v>
      </c>
      <c r="GI8" s="1" t="s">
        <v>3252</v>
      </c>
      <c r="GJ8" s="1" t="s">
        <v>3253</v>
      </c>
      <c r="GK8" s="1" t="s">
        <v>3254</v>
      </c>
      <c r="GL8" s="1" t="s">
        <v>3255</v>
      </c>
      <c r="GM8" s="1" t="s">
        <v>3256</v>
      </c>
      <c r="GN8" s="1"/>
      <c r="GO8" s="1" t="s">
        <v>593</v>
      </c>
      <c r="GP8" s="1" t="s">
        <v>594</v>
      </c>
      <c r="GQ8" s="1" t="s">
        <v>595</v>
      </c>
      <c r="GR8" s="1" t="s">
        <v>596</v>
      </c>
      <c r="GS8" s="1" t="s">
        <v>597</v>
      </c>
      <c r="GT8" s="1" t="s">
        <v>598</v>
      </c>
      <c r="GU8" s="1" t="s">
        <v>599</v>
      </c>
      <c r="GV8" s="1" t="s">
        <v>600</v>
      </c>
      <c r="GW8" s="1" t="s">
        <v>601</v>
      </c>
      <c r="GX8" s="1" t="s">
        <v>602</v>
      </c>
      <c r="GY8" s="1" t="s">
        <v>3243</v>
      </c>
      <c r="GZ8" s="1" t="s">
        <v>3244</v>
      </c>
      <c r="HA8" s="1" t="s">
        <v>3245</v>
      </c>
      <c r="HB8" s="1" t="s">
        <v>3246</v>
      </c>
      <c r="HC8" s="1" t="s">
        <v>3247</v>
      </c>
      <c r="HD8" t="s">
        <v>3248</v>
      </c>
      <c r="HF8" s="1" t="s">
        <v>593</v>
      </c>
      <c r="HG8" s="1" t="s">
        <v>594</v>
      </c>
      <c r="HH8" s="1" t="s">
        <v>595</v>
      </c>
      <c r="HI8" s="1" t="s">
        <v>596</v>
      </c>
      <c r="HJ8" s="1" t="s">
        <v>597</v>
      </c>
      <c r="HK8" s="1" t="s">
        <v>598</v>
      </c>
      <c r="HL8" s="1" t="s">
        <v>599</v>
      </c>
      <c r="HM8" s="1" t="s">
        <v>600</v>
      </c>
      <c r="HN8" s="1" t="s">
        <v>601</v>
      </c>
      <c r="HO8" s="1" t="s">
        <v>602</v>
      </c>
      <c r="HP8" s="1" t="s">
        <v>3243</v>
      </c>
      <c r="HQ8" s="1" t="s">
        <v>3244</v>
      </c>
      <c r="HR8" s="1" t="s">
        <v>3245</v>
      </c>
      <c r="HS8" s="1" t="s">
        <v>3246</v>
      </c>
      <c r="HT8" s="1" t="s">
        <v>3247</v>
      </c>
      <c r="HU8" t="s">
        <v>3248</v>
      </c>
      <c r="HW8" s="1" t="s">
        <v>576</v>
      </c>
      <c r="HX8" s="1" t="s">
        <v>572</v>
      </c>
      <c r="HY8" s="1" t="s">
        <v>573</v>
      </c>
      <c r="HZ8" s="1" t="s">
        <v>574</v>
      </c>
      <c r="IA8" s="1" t="s">
        <v>566</v>
      </c>
      <c r="IB8" s="1" t="s">
        <v>575</v>
      </c>
      <c r="IC8" s="1" t="s">
        <v>571</v>
      </c>
      <c r="ID8" s="1" t="s">
        <v>567</v>
      </c>
      <c r="IE8" s="1" t="s">
        <v>568</v>
      </c>
      <c r="IF8" s="1" t="s">
        <v>569</v>
      </c>
      <c r="IG8" s="1" t="s">
        <v>3243</v>
      </c>
      <c r="IH8" s="1" t="s">
        <v>3244</v>
      </c>
      <c r="II8" s="1" t="s">
        <v>3245</v>
      </c>
      <c r="IJ8" s="1" t="s">
        <v>3246</v>
      </c>
      <c r="IK8" s="1" t="s">
        <v>3247</v>
      </c>
      <c r="IL8" s="1" t="s">
        <v>3248</v>
      </c>
    </row>
    <row r="9" spans="1:247" ht="14.55" customHeight="1" x14ac:dyDescent="0.3">
      <c r="A9" s="7"/>
      <c r="B9" s="7"/>
      <c r="C9" s="7"/>
      <c r="D9" s="1"/>
      <c r="E9" s="28"/>
      <c r="F9" s="28"/>
      <c r="G9" s="1"/>
      <c r="H9" s="1"/>
      <c r="I9" s="1"/>
      <c r="J9" s="1"/>
      <c r="K9" s="1"/>
      <c r="L9" s="7"/>
      <c r="M9" s="1"/>
      <c r="N9" s="1"/>
      <c r="O9" s="1"/>
      <c r="P9" s="1"/>
      <c r="Q9" s="1"/>
      <c r="R9" s="1"/>
      <c r="S9" s="1"/>
      <c r="T9" s="1"/>
      <c r="U9" s="1"/>
      <c r="V9" s="1"/>
      <c r="W9" s="1"/>
      <c r="X9" s="1"/>
      <c r="Y9" s="1"/>
      <c r="Z9" s="1"/>
      <c r="AA9" s="1"/>
      <c r="AB9" s="1"/>
      <c r="AC9" s="1"/>
      <c r="AD9" s="1"/>
      <c r="AE9" s="1"/>
      <c r="AF9" s="1"/>
      <c r="AG9" s="1"/>
      <c r="AH9" s="1"/>
      <c r="AI9" s="1"/>
      <c r="AJ9" s="1"/>
      <c r="AK9" s="1"/>
      <c r="AL9" s="1"/>
      <c r="AM9" s="1"/>
      <c r="AN9" s="1"/>
      <c r="AP9" s="1"/>
      <c r="AQ9" s="1" t="s">
        <v>513</v>
      </c>
      <c r="AR9" s="1" t="s">
        <v>514</v>
      </c>
      <c r="AS9" s="1"/>
      <c r="AT9" s="1" t="s">
        <v>516</v>
      </c>
      <c r="AU9" s="1" t="s">
        <v>517</v>
      </c>
      <c r="AV9" s="1" t="s">
        <v>518</v>
      </c>
      <c r="AW9" s="7"/>
      <c r="AX9" s="7"/>
      <c r="AY9" s="7"/>
      <c r="AZ9" s="7"/>
      <c r="BA9" s="7"/>
      <c r="BB9" s="1" t="s">
        <v>525</v>
      </c>
      <c r="BC9" s="1" t="s">
        <v>526</v>
      </c>
      <c r="BD9" s="1" t="s">
        <v>525</v>
      </c>
      <c r="BE9" s="1" t="s">
        <v>526</v>
      </c>
      <c r="BF9" s="30" t="s">
        <v>531</v>
      </c>
      <c r="BG9" s="1" t="s">
        <v>532</v>
      </c>
      <c r="BH9" s="30" t="s">
        <v>533</v>
      </c>
      <c r="BI9" s="1" t="s">
        <v>534</v>
      </c>
      <c r="BJ9" s="30" t="s">
        <v>535</v>
      </c>
      <c r="BK9" s="1" t="s">
        <v>536</v>
      </c>
      <c r="BL9" s="30" t="s">
        <v>537</v>
      </c>
      <c r="BM9" s="30" t="s">
        <v>539</v>
      </c>
      <c r="BN9" s="31" t="s">
        <v>538</v>
      </c>
      <c r="BO9" s="30" t="s">
        <v>540</v>
      </c>
      <c r="BP9" s="29"/>
      <c r="BQ9" s="7"/>
      <c r="BR9" s="7"/>
      <c r="BS9" s="7"/>
      <c r="BT9" s="7"/>
      <c r="BU9" s="7"/>
      <c r="BV9" s="7"/>
      <c r="BW9" s="7"/>
      <c r="BX9" s="7"/>
      <c r="BY9" s="7"/>
      <c r="BZ9" s="7"/>
      <c r="CA9" s="7"/>
      <c r="CB9" s="7"/>
      <c r="CC9" s="7"/>
      <c r="CE9" s="7"/>
      <c r="CF9" s="7"/>
      <c r="CG9" s="7"/>
      <c r="CH9" s="7"/>
      <c r="CI9" s="7"/>
      <c r="CJ9" s="7"/>
      <c r="CK9" s="7"/>
      <c r="CL9" s="7"/>
      <c r="CM9" s="7"/>
      <c r="CN9" s="7"/>
      <c r="CO9" s="7"/>
      <c r="CQ9" s="7"/>
      <c r="CR9" s="7"/>
      <c r="CS9" s="7"/>
      <c r="CT9" s="7"/>
      <c r="CU9" s="7"/>
      <c r="CV9" s="7"/>
      <c r="CW9" s="7"/>
      <c r="CX9" s="7"/>
      <c r="CY9" s="7"/>
      <c r="CZ9" s="7"/>
      <c r="DA9" s="7"/>
      <c r="DD9" s="7"/>
      <c r="DE9" s="7"/>
      <c r="DF9" s="7"/>
      <c r="DG9" s="7"/>
      <c r="DH9" s="7"/>
      <c r="DI9" s="7"/>
      <c r="DJ9" s="7"/>
      <c r="DK9" s="7"/>
      <c r="DL9" s="7"/>
      <c r="DM9" s="7"/>
      <c r="DN9" s="7"/>
      <c r="DP9" s="7"/>
      <c r="DQ9" s="7"/>
      <c r="DR9" s="7"/>
      <c r="DS9" s="7"/>
      <c r="DT9" s="7"/>
      <c r="DU9" s="7"/>
      <c r="DV9" s="7"/>
      <c r="DW9" s="7"/>
      <c r="DX9" s="7"/>
      <c r="DY9" s="7"/>
      <c r="DZ9" s="7"/>
      <c r="EB9" s="7"/>
      <c r="EC9" s="7"/>
      <c r="ED9" s="7"/>
      <c r="EE9" s="7"/>
      <c r="EF9" s="7"/>
      <c r="EG9" s="7"/>
      <c r="EH9" s="7"/>
      <c r="EI9" s="7"/>
      <c r="EJ9" s="7"/>
      <c r="EK9" s="7"/>
      <c r="EL9" s="7"/>
      <c r="EN9" s="7"/>
      <c r="EO9" s="7"/>
      <c r="EP9" s="7"/>
      <c r="EQ9" s="7"/>
      <c r="ER9" s="7"/>
      <c r="ES9" s="7"/>
      <c r="ET9" s="7"/>
      <c r="EU9" s="7"/>
      <c r="EV9" s="7"/>
      <c r="EW9" s="7"/>
      <c r="EX9" s="7"/>
      <c r="EY9" s="7"/>
      <c r="EZ9" s="7"/>
      <c r="FA9" s="7"/>
      <c r="FB9" s="7"/>
      <c r="FC9" s="7"/>
      <c r="FD9" s="7"/>
      <c r="FE9" s="7"/>
      <c r="FG9" s="7"/>
      <c r="FH9" s="7"/>
      <c r="FI9" s="7"/>
      <c r="FJ9" s="7"/>
      <c r="FK9" s="7"/>
      <c r="FL9" s="7"/>
      <c r="FM9" s="7"/>
      <c r="FN9" s="7"/>
      <c r="FO9" s="7"/>
      <c r="FP9" s="7"/>
      <c r="FQ9" s="7"/>
      <c r="FR9" s="7"/>
      <c r="FS9" s="7"/>
      <c r="FT9" s="7"/>
      <c r="FU9" s="7"/>
      <c r="FV9" s="7"/>
      <c r="FX9" s="7"/>
      <c r="FY9" s="7"/>
      <c r="FZ9" s="7"/>
      <c r="GA9" s="7"/>
      <c r="GB9" s="7"/>
      <c r="GC9" s="7"/>
      <c r="GD9" s="7"/>
      <c r="GE9" s="7"/>
      <c r="GF9" s="7"/>
      <c r="GG9" s="7"/>
      <c r="GH9" s="7"/>
      <c r="GI9" s="7"/>
      <c r="GJ9" s="7"/>
      <c r="GK9" s="7"/>
      <c r="GL9" s="7"/>
      <c r="GM9" s="7"/>
      <c r="GO9" s="7"/>
      <c r="GP9" s="7"/>
      <c r="GQ9" s="7"/>
      <c r="GR9" s="7"/>
      <c r="GS9" s="7"/>
      <c r="GT9" s="7"/>
      <c r="GU9" s="7"/>
      <c r="GV9" s="7"/>
      <c r="GW9" s="7"/>
      <c r="GX9" s="7"/>
      <c r="GY9" s="7"/>
      <c r="GZ9" s="7"/>
      <c r="HA9" s="7"/>
      <c r="HB9" s="7"/>
      <c r="HF9" s="7"/>
      <c r="HG9" s="7"/>
      <c r="HH9" s="7"/>
      <c r="HI9" s="7"/>
      <c r="HJ9" s="7"/>
      <c r="HK9" s="7"/>
      <c r="HL9" s="7"/>
      <c r="HM9" s="7"/>
      <c r="HN9" s="7"/>
      <c r="HO9" s="7"/>
      <c r="HP9" s="7"/>
      <c r="HQ9" s="7"/>
      <c r="HR9" s="7"/>
      <c r="HS9" s="7"/>
      <c r="HT9" s="7"/>
      <c r="HW9" s="7"/>
      <c r="HX9" s="7"/>
      <c r="HY9" s="7"/>
      <c r="HZ9" s="7"/>
      <c r="IA9" s="7"/>
      <c r="IB9" s="7"/>
      <c r="IC9" s="7"/>
      <c r="ID9" s="7"/>
      <c r="IE9" s="7"/>
      <c r="IF9" s="7"/>
      <c r="IG9" s="7"/>
    </row>
    <row r="10" spans="1:247" s="8" customFormat="1" ht="43.5" customHeight="1" x14ac:dyDescent="0.25">
      <c r="C10" s="8" t="s">
        <v>347</v>
      </c>
      <c r="D10" s="13" t="s">
        <v>296</v>
      </c>
      <c r="E10" s="13" t="s">
        <v>297</v>
      </c>
      <c r="F10" s="13" t="s">
        <v>342</v>
      </c>
      <c r="G10" s="8" t="s">
        <v>298</v>
      </c>
      <c r="H10" s="8" t="s">
        <v>299</v>
      </c>
      <c r="I10" s="8" t="s">
        <v>406</v>
      </c>
      <c r="J10" s="8" t="s">
        <v>408</v>
      </c>
      <c r="K10" s="8" t="s">
        <v>407</v>
      </c>
      <c r="L10" s="8" t="s">
        <v>409</v>
      </c>
      <c r="M10" s="8" t="s">
        <v>300</v>
      </c>
      <c r="N10" s="8" t="s">
        <v>301</v>
      </c>
      <c r="O10" s="8" t="s">
        <v>302</v>
      </c>
      <c r="P10" s="8" t="s">
        <v>303</v>
      </c>
      <c r="Q10" s="8" t="s">
        <v>304</v>
      </c>
      <c r="R10" s="8" t="s">
        <v>305</v>
      </c>
      <c r="S10" s="8" t="s">
        <v>306</v>
      </c>
      <c r="T10" s="8" t="s">
        <v>307</v>
      </c>
      <c r="U10" s="8" t="s">
        <v>308</v>
      </c>
      <c r="V10" s="8" t="s">
        <v>309</v>
      </c>
      <c r="W10" s="8" t="s">
        <v>310</v>
      </c>
      <c r="X10" s="8" t="s">
        <v>311</v>
      </c>
      <c r="Y10" s="8" t="s">
        <v>312</v>
      </c>
      <c r="Z10" s="8" t="s">
        <v>313</v>
      </c>
      <c r="AA10" s="8" t="s">
        <v>314</v>
      </c>
      <c r="AB10" s="8" t="s">
        <v>315</v>
      </c>
      <c r="AC10" s="8" t="s">
        <v>316</v>
      </c>
      <c r="AD10" s="8" t="s">
        <v>317</v>
      </c>
      <c r="AE10" s="8" t="s">
        <v>318</v>
      </c>
      <c r="AF10" s="8" t="s">
        <v>319</v>
      </c>
      <c r="AG10" s="8" t="s">
        <v>502</v>
      </c>
      <c r="AH10" s="8" t="s">
        <v>320</v>
      </c>
      <c r="AI10" s="8" t="s">
        <v>410</v>
      </c>
      <c r="AJ10" s="8" t="s">
        <v>411</v>
      </c>
      <c r="AK10" s="8" t="s">
        <v>321</v>
      </c>
      <c r="AL10" s="8" t="s">
        <v>322</v>
      </c>
      <c r="AM10" s="8" t="s">
        <v>323</v>
      </c>
      <c r="AN10" s="8" t="s">
        <v>25</v>
      </c>
      <c r="AO10" s="8" t="s">
        <v>332</v>
      </c>
      <c r="AP10" s="8" t="s">
        <v>3234</v>
      </c>
      <c r="AQ10" s="8" t="s">
        <v>3235</v>
      </c>
      <c r="AS10" s="8" t="s">
        <v>343</v>
      </c>
      <c r="AT10" s="8" t="s">
        <v>3236</v>
      </c>
      <c r="AW10" s="8" t="s">
        <v>324</v>
      </c>
      <c r="AX10" s="8" t="s">
        <v>325</v>
      </c>
      <c r="AY10" s="8" t="s">
        <v>326</v>
      </c>
      <c r="AZ10" s="8" t="s">
        <v>327</v>
      </c>
      <c r="BA10" s="8" t="s">
        <v>328</v>
      </c>
      <c r="BB10" s="8" t="s">
        <v>329</v>
      </c>
      <c r="BD10" s="8" t="s">
        <v>330</v>
      </c>
      <c r="BF10" s="8" t="s">
        <v>331</v>
      </c>
      <c r="BP10" s="8" t="s">
        <v>332</v>
      </c>
      <c r="BQ10" s="8" t="s">
        <v>58</v>
      </c>
      <c r="BR10" s="8" t="s">
        <v>333</v>
      </c>
      <c r="BS10" s="8" t="s">
        <v>346</v>
      </c>
      <c r="BT10" s="8" t="s">
        <v>338</v>
      </c>
      <c r="BU10" s="8" t="s">
        <v>339</v>
      </c>
      <c r="BV10" s="8" t="s">
        <v>340</v>
      </c>
      <c r="BW10" s="8" t="s">
        <v>67</v>
      </c>
      <c r="BX10" s="8" t="s">
        <v>551</v>
      </c>
      <c r="BY10" s="8" t="s">
        <v>337</v>
      </c>
      <c r="BZ10" s="8" t="s">
        <v>334</v>
      </c>
      <c r="CA10" s="8" t="s">
        <v>81</v>
      </c>
      <c r="CB10" s="8" t="s">
        <v>335</v>
      </c>
      <c r="CC10" s="8" t="s">
        <v>336</v>
      </c>
      <c r="CE10" s="8" t="s">
        <v>333</v>
      </c>
      <c r="CF10" s="8" t="s">
        <v>338</v>
      </c>
      <c r="CG10" s="8" t="s">
        <v>339</v>
      </c>
      <c r="CH10" s="8" t="s">
        <v>340</v>
      </c>
      <c r="CI10" s="8" t="s">
        <v>67</v>
      </c>
      <c r="CJ10" s="8" t="s">
        <v>551</v>
      </c>
      <c r="CK10" s="8" t="s">
        <v>337</v>
      </c>
      <c r="CL10" s="8" t="s">
        <v>334</v>
      </c>
      <c r="CM10" s="8" t="s">
        <v>81</v>
      </c>
      <c r="CN10" s="8" t="s">
        <v>335</v>
      </c>
      <c r="CO10" s="8" t="s">
        <v>336</v>
      </c>
      <c r="CQ10" s="8" t="s">
        <v>333</v>
      </c>
      <c r="CR10" s="8" t="s">
        <v>338</v>
      </c>
      <c r="CS10" s="8" t="s">
        <v>339</v>
      </c>
      <c r="CT10" s="8" t="s">
        <v>340</v>
      </c>
      <c r="CU10" s="8" t="s">
        <v>67</v>
      </c>
      <c r="CV10" s="8" t="s">
        <v>551</v>
      </c>
      <c r="CW10" s="8" t="s">
        <v>337</v>
      </c>
      <c r="CX10" s="8" t="s">
        <v>334</v>
      </c>
      <c r="CY10" s="8" t="s">
        <v>81</v>
      </c>
      <c r="CZ10" s="8" t="s">
        <v>335</v>
      </c>
      <c r="DA10" s="8" t="s">
        <v>336</v>
      </c>
      <c r="DD10" s="8" t="s">
        <v>333</v>
      </c>
      <c r="DE10" s="8" t="s">
        <v>338</v>
      </c>
      <c r="DF10" s="8" t="s">
        <v>339</v>
      </c>
      <c r="DG10" s="8" t="s">
        <v>340</v>
      </c>
      <c r="DH10" s="8" t="s">
        <v>67</v>
      </c>
      <c r="DI10" s="8" t="s">
        <v>551</v>
      </c>
      <c r="DJ10" s="8" t="s">
        <v>337</v>
      </c>
      <c r="DK10" s="8" t="s">
        <v>334</v>
      </c>
      <c r="DL10" s="8" t="s">
        <v>81</v>
      </c>
      <c r="DM10" s="8" t="s">
        <v>335</v>
      </c>
      <c r="DN10" s="8" t="s">
        <v>336</v>
      </c>
      <c r="DP10" s="8" t="s">
        <v>333</v>
      </c>
      <c r="DQ10" s="8" t="s">
        <v>338</v>
      </c>
      <c r="DR10" s="8" t="s">
        <v>339</v>
      </c>
      <c r="DS10" s="8" t="s">
        <v>340</v>
      </c>
      <c r="DT10" s="8" t="s">
        <v>67</v>
      </c>
      <c r="DU10" s="8" t="s">
        <v>551</v>
      </c>
      <c r="DV10" s="8" t="s">
        <v>337</v>
      </c>
      <c r="DW10" s="8" t="s">
        <v>334</v>
      </c>
      <c r="DX10" s="8" t="s">
        <v>81</v>
      </c>
      <c r="DY10" s="8" t="s">
        <v>335</v>
      </c>
      <c r="DZ10" s="8" t="s">
        <v>336</v>
      </c>
      <c r="EB10" s="8" t="s">
        <v>333</v>
      </c>
      <c r="EC10" s="8" t="s">
        <v>338</v>
      </c>
      <c r="ED10" s="8" t="s">
        <v>339</v>
      </c>
      <c r="EE10" s="8" t="s">
        <v>340</v>
      </c>
      <c r="EF10" s="8" t="s">
        <v>67</v>
      </c>
      <c r="EG10" s="8" t="s">
        <v>551</v>
      </c>
      <c r="EH10" s="8" t="s">
        <v>337</v>
      </c>
      <c r="EI10" s="8" t="s">
        <v>334</v>
      </c>
      <c r="EJ10" s="8" t="s">
        <v>81</v>
      </c>
      <c r="EK10" s="8" t="s">
        <v>335</v>
      </c>
      <c r="EL10" s="8" t="s">
        <v>336</v>
      </c>
      <c r="EN10" s="8" t="s">
        <v>333</v>
      </c>
      <c r="EO10" s="8" t="s">
        <v>346</v>
      </c>
      <c r="EP10" s="8" t="s">
        <v>338</v>
      </c>
      <c r="EQ10" s="8" t="s">
        <v>339</v>
      </c>
      <c r="ER10" s="8" t="s">
        <v>340</v>
      </c>
      <c r="ES10" s="8" t="s">
        <v>67</v>
      </c>
      <c r="ET10" s="8" t="s">
        <v>551</v>
      </c>
      <c r="EU10" s="8" t="s">
        <v>337</v>
      </c>
      <c r="EV10" s="8" t="s">
        <v>334</v>
      </c>
      <c r="EW10" s="8" t="s">
        <v>81</v>
      </c>
      <c r="EX10" s="8" t="s">
        <v>335</v>
      </c>
      <c r="EY10" s="8" t="s">
        <v>579</v>
      </c>
      <c r="EZ10" s="8" t="s">
        <v>336</v>
      </c>
      <c r="FG10" s="8" t="s">
        <v>333</v>
      </c>
      <c r="FH10" s="8" t="s">
        <v>338</v>
      </c>
      <c r="FI10" s="8" t="s">
        <v>339</v>
      </c>
      <c r="FJ10" s="8" t="s">
        <v>340</v>
      </c>
      <c r="FK10" s="8" t="s">
        <v>67</v>
      </c>
      <c r="FL10" s="8" t="s">
        <v>551</v>
      </c>
      <c r="FM10" s="8" t="s">
        <v>337</v>
      </c>
      <c r="FN10" s="8" t="s">
        <v>334</v>
      </c>
      <c r="FO10" s="8" t="s">
        <v>81</v>
      </c>
      <c r="FP10" s="8" t="s">
        <v>335</v>
      </c>
      <c r="FQ10" s="8" t="s">
        <v>336</v>
      </c>
      <c r="FX10" s="8" t="s">
        <v>333</v>
      </c>
      <c r="FY10" s="8" t="s">
        <v>338</v>
      </c>
      <c r="FZ10" s="8" t="s">
        <v>339</v>
      </c>
      <c r="GA10" s="8" t="s">
        <v>340</v>
      </c>
      <c r="GB10" s="8" t="s">
        <v>67</v>
      </c>
      <c r="GC10" s="8" t="s">
        <v>551</v>
      </c>
      <c r="GD10" s="8" t="s">
        <v>337</v>
      </c>
      <c r="GE10" s="8" t="s">
        <v>334</v>
      </c>
      <c r="GF10" s="8" t="s">
        <v>81</v>
      </c>
      <c r="GG10" s="8" t="s">
        <v>335</v>
      </c>
      <c r="GH10" s="8" t="s">
        <v>336</v>
      </c>
      <c r="GO10" s="8" t="s">
        <v>333</v>
      </c>
      <c r="GP10" s="8" t="s">
        <v>338</v>
      </c>
      <c r="GQ10" s="8" t="s">
        <v>339</v>
      </c>
      <c r="GR10" s="8" t="s">
        <v>340</v>
      </c>
      <c r="GS10" s="8" t="s">
        <v>67</v>
      </c>
      <c r="GT10" s="8" t="s">
        <v>551</v>
      </c>
      <c r="GU10" s="8" t="s">
        <v>337</v>
      </c>
      <c r="GV10" s="8" t="s">
        <v>334</v>
      </c>
      <c r="GW10" s="8" t="s">
        <v>81</v>
      </c>
      <c r="GX10" s="8" t="s">
        <v>603</v>
      </c>
      <c r="GY10" s="8" t="s">
        <v>3249</v>
      </c>
      <c r="HF10" s="8" t="s">
        <v>333</v>
      </c>
      <c r="HG10" s="8" t="s">
        <v>338</v>
      </c>
      <c r="HH10" s="8" t="s">
        <v>339</v>
      </c>
      <c r="HI10" s="8" t="s">
        <v>340</v>
      </c>
      <c r="HJ10" s="8" t="s">
        <v>67</v>
      </c>
      <c r="HK10" s="8" t="s">
        <v>551</v>
      </c>
      <c r="HL10" s="8" t="s">
        <v>337</v>
      </c>
      <c r="HM10" s="8" t="s">
        <v>334</v>
      </c>
      <c r="HN10" s="8" t="s">
        <v>81</v>
      </c>
      <c r="HO10" s="8" t="s">
        <v>604</v>
      </c>
      <c r="HP10" s="8" t="s">
        <v>3249</v>
      </c>
      <c r="HW10" s="8" t="s">
        <v>333</v>
      </c>
      <c r="HX10" s="8" t="s">
        <v>338</v>
      </c>
      <c r="HY10" s="8" t="s">
        <v>339</v>
      </c>
      <c r="HZ10" s="8" t="s">
        <v>340</v>
      </c>
      <c r="IA10" s="8" t="s">
        <v>67</v>
      </c>
      <c r="IB10" s="8" t="s">
        <v>3250</v>
      </c>
      <c r="IC10" s="8" t="s">
        <v>337</v>
      </c>
      <c r="ID10" s="8" t="s">
        <v>334</v>
      </c>
      <c r="IE10" s="8" t="s">
        <v>81</v>
      </c>
      <c r="IF10" s="8" t="s">
        <v>335</v>
      </c>
      <c r="IG10" s="8" t="s">
        <v>3249</v>
      </c>
    </row>
    <row r="11" spans="1:247" x14ac:dyDescent="0.3">
      <c r="B11" s="5" t="s">
        <v>3286</v>
      </c>
      <c r="C11" s="6" t="str">
        <f>+CONCATENATE("'",B11,"'!")</f>
        <v>'Info_Gest98'!</v>
      </c>
      <c r="D11" s="4" t="e">
        <f t="shared" ref="D11:I11" ca="1" si="0">IF(VLOOKUP(D$7,(INDIRECT($C11&amp;$C$10)),D$4,FALSE)&gt;0,VLOOKUP(D$7,(INDIRECT($C11&amp;$C$10)),D$4,FALSE),"")</f>
        <v>#REF!</v>
      </c>
      <c r="E11" s="4" t="e">
        <f t="shared" ca="1" si="0"/>
        <v>#REF!</v>
      </c>
      <c r="F11" s="4" t="e">
        <f t="shared" ca="1" si="0"/>
        <v>#REF!</v>
      </c>
      <c r="G11" s="4" t="e">
        <f t="shared" ca="1" si="0"/>
        <v>#REF!</v>
      </c>
      <c r="H11" s="4" t="e">
        <f t="shared" ca="1" si="0"/>
        <v>#REF!</v>
      </c>
      <c r="I11" s="4" t="e">
        <f t="shared" ca="1" si="0"/>
        <v>#REF!</v>
      </c>
      <c r="J11" s="4" t="e">
        <f ca="1">+VLOOKUP(J$7,(INDIRECT($C11&amp;$C$10)),J$4,FALSE)</f>
        <v>#REF!</v>
      </c>
      <c r="K11" s="4" t="e">
        <f ca="1">+VLOOKUP(K$7,(INDIRECT($C11&amp;$C$10)),K$4,FALSE)</f>
        <v>#REF!</v>
      </c>
      <c r="L11" s="4" t="e">
        <f t="shared" ref="L11:BW11" ca="1" si="1">IF(VLOOKUP(L$7,(INDIRECT($C11&amp;$C$10)),L$4,FALSE)&gt;0,VLOOKUP(L$7,(INDIRECT($C11&amp;$C$10)),L$4,FALSE),"")</f>
        <v>#REF!</v>
      </c>
      <c r="M11" s="4" t="e">
        <f t="shared" ca="1" si="1"/>
        <v>#REF!</v>
      </c>
      <c r="N11" s="4" t="e">
        <f t="shared" ca="1" si="1"/>
        <v>#REF!</v>
      </c>
      <c r="O11" s="4" t="e">
        <f t="shared" ca="1" si="1"/>
        <v>#REF!</v>
      </c>
      <c r="P11" s="4" t="e">
        <f t="shared" ca="1" si="1"/>
        <v>#REF!</v>
      </c>
      <c r="Q11" s="4" t="e">
        <f t="shared" ca="1" si="1"/>
        <v>#REF!</v>
      </c>
      <c r="R11" s="4" t="e">
        <f t="shared" ca="1" si="1"/>
        <v>#REF!</v>
      </c>
      <c r="S11" s="4" t="e">
        <f t="shared" ca="1" si="1"/>
        <v>#REF!</v>
      </c>
      <c r="T11" s="4" t="e">
        <f t="shared" ca="1" si="1"/>
        <v>#REF!</v>
      </c>
      <c r="U11" s="4" t="e">
        <f t="shared" ca="1" si="1"/>
        <v>#REF!</v>
      </c>
      <c r="V11" s="4" t="e">
        <f t="shared" ca="1" si="1"/>
        <v>#REF!</v>
      </c>
      <c r="W11" s="4" t="e">
        <f t="shared" ca="1" si="1"/>
        <v>#REF!</v>
      </c>
      <c r="X11" s="4" t="e">
        <f t="shared" ca="1" si="1"/>
        <v>#REF!</v>
      </c>
      <c r="Y11" s="4" t="e">
        <f t="shared" ca="1" si="1"/>
        <v>#REF!</v>
      </c>
      <c r="Z11" s="4" t="e">
        <f t="shared" ca="1" si="1"/>
        <v>#REF!</v>
      </c>
      <c r="AA11" s="4" t="e">
        <f t="shared" ca="1" si="1"/>
        <v>#REF!</v>
      </c>
      <c r="AB11" s="4" t="e">
        <f t="shared" ca="1" si="1"/>
        <v>#REF!</v>
      </c>
      <c r="AC11" s="4" t="e">
        <f t="shared" ca="1" si="1"/>
        <v>#REF!</v>
      </c>
      <c r="AD11" s="4" t="e">
        <f t="shared" ca="1" si="1"/>
        <v>#REF!</v>
      </c>
      <c r="AE11" s="4" t="e">
        <f t="shared" ca="1" si="1"/>
        <v>#REF!</v>
      </c>
      <c r="AF11" s="4" t="e">
        <f t="shared" ca="1" si="1"/>
        <v>#REF!</v>
      </c>
      <c r="AG11" s="4" t="e">
        <f t="shared" ca="1" si="1"/>
        <v>#REF!</v>
      </c>
      <c r="AH11" s="4" t="e">
        <f t="shared" ca="1" si="1"/>
        <v>#REF!</v>
      </c>
      <c r="AI11" s="4" t="e">
        <f t="shared" ca="1" si="1"/>
        <v>#REF!</v>
      </c>
      <c r="AJ11" s="4" t="e">
        <f t="shared" ca="1" si="1"/>
        <v>#REF!</v>
      </c>
      <c r="AK11" s="4" t="e">
        <f t="shared" ca="1" si="1"/>
        <v>#REF!</v>
      </c>
      <c r="AL11" s="4" t="e">
        <f t="shared" ca="1" si="1"/>
        <v>#REF!</v>
      </c>
      <c r="AM11" s="4" t="e">
        <f t="shared" ca="1" si="1"/>
        <v>#REF!</v>
      </c>
      <c r="AN11" s="4" t="e">
        <f t="shared" ca="1" si="1"/>
        <v>#REF!</v>
      </c>
      <c r="AO11" s="4" t="e">
        <f t="shared" ca="1" si="1"/>
        <v>#REF!</v>
      </c>
      <c r="AP11" s="4" t="e">
        <f t="shared" ca="1" si="1"/>
        <v>#REF!</v>
      </c>
      <c r="AQ11" s="4" t="e">
        <f t="shared" ca="1" si="1"/>
        <v>#REF!</v>
      </c>
      <c r="AR11" s="4" t="e">
        <f t="shared" ca="1" si="1"/>
        <v>#REF!</v>
      </c>
      <c r="AS11" s="4" t="e">
        <f t="shared" ca="1" si="1"/>
        <v>#REF!</v>
      </c>
      <c r="AT11" s="4" t="e">
        <f t="shared" ca="1" si="1"/>
        <v>#REF!</v>
      </c>
      <c r="AU11" s="4" t="e">
        <f t="shared" ca="1" si="1"/>
        <v>#REF!</v>
      </c>
      <c r="AV11" s="4" t="e">
        <f t="shared" ca="1" si="1"/>
        <v>#REF!</v>
      </c>
      <c r="AW11" s="4" t="e">
        <f t="shared" ca="1" si="1"/>
        <v>#REF!</v>
      </c>
      <c r="AX11" s="4" t="e">
        <f t="shared" ca="1" si="1"/>
        <v>#REF!</v>
      </c>
      <c r="AY11" s="4" t="e">
        <f t="shared" ca="1" si="1"/>
        <v>#REF!</v>
      </c>
      <c r="AZ11" s="4" t="e">
        <f t="shared" ca="1" si="1"/>
        <v>#REF!</v>
      </c>
      <c r="BA11" s="4" t="e">
        <f t="shared" ca="1" si="1"/>
        <v>#REF!</v>
      </c>
      <c r="BB11" s="4" t="e">
        <f t="shared" ca="1" si="1"/>
        <v>#REF!</v>
      </c>
      <c r="BC11" s="4" t="e">
        <f t="shared" ca="1" si="1"/>
        <v>#REF!</v>
      </c>
      <c r="BD11" s="4" t="e">
        <f t="shared" ca="1" si="1"/>
        <v>#REF!</v>
      </c>
      <c r="BE11" s="4" t="e">
        <f t="shared" ca="1" si="1"/>
        <v>#REF!</v>
      </c>
      <c r="BF11" s="4" t="e">
        <f t="shared" ca="1" si="1"/>
        <v>#REF!</v>
      </c>
      <c r="BG11" s="4" t="e">
        <f t="shared" ca="1" si="1"/>
        <v>#REF!</v>
      </c>
      <c r="BH11" s="4" t="e">
        <f t="shared" ca="1" si="1"/>
        <v>#REF!</v>
      </c>
      <c r="BI11" s="4" t="e">
        <f t="shared" ca="1" si="1"/>
        <v>#REF!</v>
      </c>
      <c r="BJ11" s="4" t="e">
        <f t="shared" ca="1" si="1"/>
        <v>#REF!</v>
      </c>
      <c r="BK11" s="4" t="e">
        <f t="shared" ca="1" si="1"/>
        <v>#REF!</v>
      </c>
      <c r="BL11" s="4" t="e">
        <f t="shared" ca="1" si="1"/>
        <v>#REF!</v>
      </c>
      <c r="BM11" s="4" t="e">
        <f t="shared" ca="1" si="1"/>
        <v>#REF!</v>
      </c>
      <c r="BN11" s="4" t="e">
        <f t="shared" ca="1" si="1"/>
        <v>#REF!</v>
      </c>
      <c r="BO11" s="4" t="e">
        <f t="shared" ca="1" si="1"/>
        <v>#REF!</v>
      </c>
      <c r="BP11" s="4" t="e">
        <f t="shared" ca="1" si="1"/>
        <v>#REF!</v>
      </c>
      <c r="BQ11" s="4" t="e">
        <f t="shared" ca="1" si="1"/>
        <v>#REF!</v>
      </c>
      <c r="BR11" s="4" t="e">
        <f t="shared" ca="1" si="1"/>
        <v>#REF!</v>
      </c>
      <c r="BS11" s="4" t="e">
        <f t="shared" ca="1" si="1"/>
        <v>#REF!</v>
      </c>
      <c r="BT11" s="4" t="e">
        <f t="shared" ca="1" si="1"/>
        <v>#REF!</v>
      </c>
      <c r="BU11" s="4" t="e">
        <f t="shared" ca="1" si="1"/>
        <v>#REF!</v>
      </c>
      <c r="BV11" s="4" t="e">
        <f t="shared" ca="1" si="1"/>
        <v>#REF!</v>
      </c>
      <c r="BW11" s="4" t="e">
        <f t="shared" ca="1" si="1"/>
        <v>#REF!</v>
      </c>
      <c r="BX11" s="4" t="e">
        <f t="shared" ref="BX11:DA11" ca="1" si="2">IF(VLOOKUP(BX$7,(INDIRECT($C11&amp;$C$10)),BX$4,FALSE)&gt;0,VLOOKUP(BX$7,(INDIRECT($C11&amp;$C$10)),BX$4,FALSE),"")</f>
        <v>#REF!</v>
      </c>
      <c r="BY11" s="4" t="e">
        <f t="shared" ca="1" si="2"/>
        <v>#REF!</v>
      </c>
      <c r="BZ11" s="4" t="e">
        <f t="shared" ca="1" si="2"/>
        <v>#REF!</v>
      </c>
      <c r="CA11" s="4" t="e">
        <f t="shared" ca="1" si="2"/>
        <v>#REF!</v>
      </c>
      <c r="CB11" s="4" t="e">
        <f t="shared" ca="1" si="2"/>
        <v>#REF!</v>
      </c>
      <c r="CC11" s="4" t="e">
        <f t="shared" ca="1" si="2"/>
        <v>#REF!</v>
      </c>
      <c r="CE11" s="4" t="e">
        <f t="shared" ca="1" si="2"/>
        <v>#REF!</v>
      </c>
      <c r="CF11" s="4" t="e">
        <f t="shared" ca="1" si="2"/>
        <v>#REF!</v>
      </c>
      <c r="CG11" s="4" t="e">
        <f t="shared" ca="1" si="2"/>
        <v>#REF!</v>
      </c>
      <c r="CH11" s="4" t="e">
        <f t="shared" ca="1" si="2"/>
        <v>#REF!</v>
      </c>
      <c r="CI11" s="4" t="e">
        <f t="shared" ca="1" si="2"/>
        <v>#REF!</v>
      </c>
      <c r="CJ11" s="4" t="e">
        <f t="shared" ca="1" si="2"/>
        <v>#REF!</v>
      </c>
      <c r="CK11" s="4" t="e">
        <f t="shared" ca="1" si="2"/>
        <v>#REF!</v>
      </c>
      <c r="CL11" s="4" t="e">
        <f t="shared" ca="1" si="2"/>
        <v>#REF!</v>
      </c>
      <c r="CM11" s="4" t="e">
        <f t="shared" ca="1" si="2"/>
        <v>#REF!</v>
      </c>
      <c r="CN11" s="4" t="e">
        <f t="shared" ca="1" si="2"/>
        <v>#REF!</v>
      </c>
      <c r="CO11" s="4" t="e">
        <f t="shared" ca="1" si="2"/>
        <v>#REF!</v>
      </c>
      <c r="CQ11" s="4" t="e">
        <f t="shared" ca="1" si="2"/>
        <v>#REF!</v>
      </c>
      <c r="CR11" s="4" t="e">
        <f t="shared" ca="1" si="2"/>
        <v>#REF!</v>
      </c>
      <c r="CS11" s="4" t="e">
        <f t="shared" ca="1" si="2"/>
        <v>#REF!</v>
      </c>
      <c r="CT11" s="4" t="e">
        <f t="shared" ca="1" si="2"/>
        <v>#REF!</v>
      </c>
      <c r="CU11" s="4" t="e">
        <f t="shared" ca="1" si="2"/>
        <v>#REF!</v>
      </c>
      <c r="CV11" s="4" t="e">
        <f t="shared" ca="1" si="2"/>
        <v>#REF!</v>
      </c>
      <c r="CW11" s="4" t="e">
        <f t="shared" ca="1" si="2"/>
        <v>#REF!</v>
      </c>
      <c r="CX11" s="4" t="e">
        <f t="shared" ca="1" si="2"/>
        <v>#REF!</v>
      </c>
      <c r="CY11" s="4" t="e">
        <f t="shared" ca="1" si="2"/>
        <v>#REF!</v>
      </c>
      <c r="CZ11" s="4" t="e">
        <f t="shared" ca="1" si="2"/>
        <v>#REF!</v>
      </c>
      <c r="DA11" s="4" t="e">
        <f t="shared" ca="1" si="2"/>
        <v>#REF!</v>
      </c>
      <c r="DD11" s="4" t="e">
        <f t="shared" ref="DD11:EL11" ca="1" si="3">IF(VLOOKUP(DD$7,(INDIRECT($C11&amp;$C$10)),DD$4,FALSE)&gt;0,VLOOKUP(DD$7,(INDIRECT($C11&amp;$C$10)),DD$4,FALSE),"")</f>
        <v>#REF!</v>
      </c>
      <c r="DE11" s="4" t="e">
        <f t="shared" ca="1" si="3"/>
        <v>#REF!</v>
      </c>
      <c r="DF11" s="4" t="e">
        <f t="shared" ca="1" si="3"/>
        <v>#REF!</v>
      </c>
      <c r="DG11" s="4" t="e">
        <f t="shared" ca="1" si="3"/>
        <v>#REF!</v>
      </c>
      <c r="DH11" s="4" t="e">
        <f t="shared" ca="1" si="3"/>
        <v>#REF!</v>
      </c>
      <c r="DI11" s="4" t="e">
        <f t="shared" ca="1" si="3"/>
        <v>#REF!</v>
      </c>
      <c r="DJ11" s="4" t="e">
        <f t="shared" ca="1" si="3"/>
        <v>#REF!</v>
      </c>
      <c r="DK11" s="4" t="e">
        <f t="shared" ca="1" si="3"/>
        <v>#REF!</v>
      </c>
      <c r="DL11" s="4" t="e">
        <f t="shared" ca="1" si="3"/>
        <v>#REF!</v>
      </c>
      <c r="DM11" s="4" t="e">
        <f t="shared" ca="1" si="3"/>
        <v>#REF!</v>
      </c>
      <c r="DN11" s="4" t="e">
        <f t="shared" ca="1" si="3"/>
        <v>#REF!</v>
      </c>
      <c r="DP11" s="4" t="e">
        <f t="shared" ca="1" si="3"/>
        <v>#REF!</v>
      </c>
      <c r="DQ11" s="4" t="e">
        <f t="shared" ca="1" si="3"/>
        <v>#REF!</v>
      </c>
      <c r="DR11" s="4" t="e">
        <f t="shared" ca="1" si="3"/>
        <v>#REF!</v>
      </c>
      <c r="DS11" s="4" t="e">
        <f t="shared" ca="1" si="3"/>
        <v>#REF!</v>
      </c>
      <c r="DT11" s="4" t="e">
        <f t="shared" ca="1" si="3"/>
        <v>#REF!</v>
      </c>
      <c r="DU11" s="4" t="e">
        <f t="shared" ca="1" si="3"/>
        <v>#REF!</v>
      </c>
      <c r="DV11" s="4" t="e">
        <f t="shared" ca="1" si="3"/>
        <v>#REF!</v>
      </c>
      <c r="DW11" s="4" t="e">
        <f t="shared" ca="1" si="3"/>
        <v>#REF!</v>
      </c>
      <c r="DX11" s="4" t="e">
        <f t="shared" ca="1" si="3"/>
        <v>#REF!</v>
      </c>
      <c r="DY11" s="4" t="e">
        <f t="shared" ca="1" si="3"/>
        <v>#REF!</v>
      </c>
      <c r="DZ11" s="4" t="e">
        <f t="shared" ca="1" si="3"/>
        <v>#REF!</v>
      </c>
      <c r="EB11" s="4" t="e">
        <f t="shared" ca="1" si="3"/>
        <v>#REF!</v>
      </c>
      <c r="EC11" s="4" t="e">
        <f t="shared" ca="1" si="3"/>
        <v>#REF!</v>
      </c>
      <c r="ED11" s="4" t="e">
        <f t="shared" ca="1" si="3"/>
        <v>#REF!</v>
      </c>
      <c r="EE11" s="4" t="e">
        <f t="shared" ca="1" si="3"/>
        <v>#REF!</v>
      </c>
      <c r="EF11" s="4" t="e">
        <f t="shared" ca="1" si="3"/>
        <v>#REF!</v>
      </c>
      <c r="EG11" s="4" t="e">
        <f t="shared" ca="1" si="3"/>
        <v>#REF!</v>
      </c>
      <c r="EH11" s="4" t="e">
        <f t="shared" ca="1" si="3"/>
        <v>#REF!</v>
      </c>
      <c r="EI11" s="4" t="e">
        <f t="shared" ca="1" si="3"/>
        <v>#REF!</v>
      </c>
      <c r="EJ11" s="4" t="e">
        <f t="shared" ca="1" si="3"/>
        <v>#REF!</v>
      </c>
      <c r="EK11" s="4" t="e">
        <f t="shared" ca="1" si="3"/>
        <v>#REF!</v>
      </c>
      <c r="EL11" s="4" t="e">
        <f t="shared" ca="1" si="3"/>
        <v>#REF!</v>
      </c>
      <c r="EN11" s="4" t="e">
        <f t="shared" ref="EN11:GM11" ca="1" si="4">IF(VLOOKUP(EN$7,(INDIRECT($C11&amp;$C$10)),EN$4,FALSE)&gt;0,VLOOKUP(EN$7,(INDIRECT($C11&amp;$C$10)),EN$4,FALSE),"")</f>
        <v>#REF!</v>
      </c>
      <c r="EO11" s="4" t="e">
        <f t="shared" ca="1" si="4"/>
        <v>#REF!</v>
      </c>
      <c r="EP11" s="4" t="e">
        <f t="shared" ca="1" si="4"/>
        <v>#REF!</v>
      </c>
      <c r="EQ11" s="4" t="e">
        <f t="shared" ca="1" si="4"/>
        <v>#REF!</v>
      </c>
      <c r="ER11" s="4" t="e">
        <f t="shared" ca="1" si="4"/>
        <v>#REF!</v>
      </c>
      <c r="ES11" s="4" t="e">
        <f t="shared" ca="1" si="4"/>
        <v>#REF!</v>
      </c>
      <c r="ET11" s="4" t="e">
        <f t="shared" ca="1" si="4"/>
        <v>#REF!</v>
      </c>
      <c r="EU11" s="4" t="e">
        <f t="shared" ca="1" si="4"/>
        <v>#REF!</v>
      </c>
      <c r="EV11" s="4" t="e">
        <f t="shared" ca="1" si="4"/>
        <v>#REF!</v>
      </c>
      <c r="EW11" s="4" t="e">
        <f t="shared" ca="1" si="4"/>
        <v>#REF!</v>
      </c>
      <c r="EX11" s="4" t="e">
        <f t="shared" ca="1" si="4"/>
        <v>#REF!</v>
      </c>
      <c r="EY11" s="4" t="e">
        <f t="shared" ca="1" si="4"/>
        <v>#REF!</v>
      </c>
      <c r="EZ11" s="4" t="e">
        <f t="shared" ca="1" si="4"/>
        <v>#REF!</v>
      </c>
      <c r="FA11" s="4" t="e">
        <f t="shared" ca="1" si="4"/>
        <v>#REF!</v>
      </c>
      <c r="FB11" s="4" t="e">
        <f t="shared" ca="1" si="4"/>
        <v>#REF!</v>
      </c>
      <c r="FC11" s="4" t="e">
        <f t="shared" ca="1" si="4"/>
        <v>#REF!</v>
      </c>
      <c r="FD11" s="4" t="e">
        <f t="shared" ca="1" si="4"/>
        <v>#REF!</v>
      </c>
      <c r="FE11" s="4" t="e">
        <f t="shared" ca="1" si="4"/>
        <v>#REF!</v>
      </c>
      <c r="FF11" s="4"/>
      <c r="FG11" s="4" t="e">
        <f t="shared" ca="1" si="4"/>
        <v>#REF!</v>
      </c>
      <c r="FH11" s="4" t="e">
        <f t="shared" ca="1" si="4"/>
        <v>#REF!</v>
      </c>
      <c r="FI11" s="4" t="e">
        <f t="shared" ca="1" si="4"/>
        <v>#REF!</v>
      </c>
      <c r="FJ11" s="4" t="e">
        <f t="shared" ca="1" si="4"/>
        <v>#REF!</v>
      </c>
      <c r="FK11" s="4" t="e">
        <f t="shared" ca="1" si="4"/>
        <v>#REF!</v>
      </c>
      <c r="FL11" s="4" t="e">
        <f t="shared" ca="1" si="4"/>
        <v>#REF!</v>
      </c>
      <c r="FM11" s="4" t="e">
        <f t="shared" ca="1" si="4"/>
        <v>#REF!</v>
      </c>
      <c r="FN11" s="4" t="e">
        <f t="shared" ca="1" si="4"/>
        <v>#REF!</v>
      </c>
      <c r="FO11" s="4" t="e">
        <f t="shared" ca="1" si="4"/>
        <v>#REF!</v>
      </c>
      <c r="FP11" s="4" t="e">
        <f t="shared" ca="1" si="4"/>
        <v>#REF!</v>
      </c>
      <c r="FQ11" s="4" t="e">
        <f t="shared" ca="1" si="4"/>
        <v>#REF!</v>
      </c>
      <c r="FR11" s="4" t="e">
        <f t="shared" ca="1" si="4"/>
        <v>#REF!</v>
      </c>
      <c r="FS11" s="4" t="e">
        <f t="shared" ca="1" si="4"/>
        <v>#REF!</v>
      </c>
      <c r="FT11" s="4" t="e">
        <f t="shared" ca="1" si="4"/>
        <v>#REF!</v>
      </c>
      <c r="FU11" s="4" t="e">
        <f t="shared" ca="1" si="4"/>
        <v>#REF!</v>
      </c>
      <c r="FV11" s="4" t="e">
        <f t="shared" ca="1" si="4"/>
        <v>#REF!</v>
      </c>
      <c r="FW11" s="4"/>
      <c r="FX11" s="4" t="e">
        <f t="shared" ca="1" si="4"/>
        <v>#REF!</v>
      </c>
      <c r="FY11" s="4" t="e">
        <f t="shared" ca="1" si="4"/>
        <v>#REF!</v>
      </c>
      <c r="FZ11" s="4" t="e">
        <f t="shared" ca="1" si="4"/>
        <v>#REF!</v>
      </c>
      <c r="GA11" s="4" t="e">
        <f t="shared" ca="1" si="4"/>
        <v>#REF!</v>
      </c>
      <c r="GB11" s="4" t="e">
        <f t="shared" ca="1" si="4"/>
        <v>#REF!</v>
      </c>
      <c r="GC11" s="4" t="e">
        <f t="shared" ca="1" si="4"/>
        <v>#REF!</v>
      </c>
      <c r="GD11" s="4" t="e">
        <f t="shared" ca="1" si="4"/>
        <v>#REF!</v>
      </c>
      <c r="GE11" s="4" t="e">
        <f t="shared" ca="1" si="4"/>
        <v>#REF!</v>
      </c>
      <c r="GF11" s="4" t="e">
        <f t="shared" ca="1" si="4"/>
        <v>#REF!</v>
      </c>
      <c r="GG11" s="4" t="e">
        <f t="shared" ca="1" si="4"/>
        <v>#REF!</v>
      </c>
      <c r="GH11" s="4" t="e">
        <f t="shared" ca="1" si="4"/>
        <v>#REF!</v>
      </c>
      <c r="GI11" s="4" t="e">
        <f t="shared" ca="1" si="4"/>
        <v>#REF!</v>
      </c>
      <c r="GJ11" s="4" t="e">
        <f t="shared" ca="1" si="4"/>
        <v>#REF!</v>
      </c>
      <c r="GK11" s="4" t="e">
        <f t="shared" ca="1" si="4"/>
        <v>#REF!</v>
      </c>
      <c r="GL11" s="4" t="e">
        <f t="shared" ca="1" si="4"/>
        <v>#REF!</v>
      </c>
      <c r="GM11" s="4" t="e">
        <f t="shared" ca="1" si="4"/>
        <v>#REF!</v>
      </c>
      <c r="GO11" s="4" t="e">
        <f t="shared" ref="GO11:IL11" ca="1" si="5">IF(VLOOKUP(GO$7,(INDIRECT($C11&amp;$C$10)),GO$4,FALSE)&gt;0,VLOOKUP(GO$7,(INDIRECT($C11&amp;$C$10)),GO$4,FALSE),"")</f>
        <v>#REF!</v>
      </c>
      <c r="GP11" s="4" t="e">
        <f t="shared" ca="1" si="5"/>
        <v>#REF!</v>
      </c>
      <c r="GQ11" s="4" t="e">
        <f t="shared" ca="1" si="5"/>
        <v>#REF!</v>
      </c>
      <c r="GR11" s="4" t="e">
        <f t="shared" ca="1" si="5"/>
        <v>#REF!</v>
      </c>
      <c r="GS11" s="4" t="e">
        <f t="shared" ca="1" si="5"/>
        <v>#REF!</v>
      </c>
      <c r="GT11" s="4" t="e">
        <f t="shared" ca="1" si="5"/>
        <v>#REF!</v>
      </c>
      <c r="GU11" s="4" t="e">
        <f t="shared" ca="1" si="5"/>
        <v>#REF!</v>
      </c>
      <c r="GV11" s="4" t="e">
        <f t="shared" ca="1" si="5"/>
        <v>#REF!</v>
      </c>
      <c r="GW11" s="4" t="e">
        <f t="shared" ca="1" si="5"/>
        <v>#REF!</v>
      </c>
      <c r="GX11" s="4" t="e">
        <f t="shared" ca="1" si="5"/>
        <v>#REF!</v>
      </c>
      <c r="GY11" s="4" t="e">
        <f t="shared" ca="1" si="5"/>
        <v>#REF!</v>
      </c>
      <c r="GZ11" s="4" t="e">
        <f t="shared" ca="1" si="5"/>
        <v>#REF!</v>
      </c>
      <c r="HA11" s="4" t="e">
        <f t="shared" ca="1" si="5"/>
        <v>#REF!</v>
      </c>
      <c r="HB11" s="4" t="e">
        <f t="shared" ca="1" si="5"/>
        <v>#REF!</v>
      </c>
      <c r="HC11" s="4" t="e">
        <f t="shared" ca="1" si="5"/>
        <v>#REF!</v>
      </c>
      <c r="HD11" s="4" t="e">
        <f t="shared" ca="1" si="5"/>
        <v>#REF!</v>
      </c>
      <c r="HF11" s="4" t="e">
        <f t="shared" ca="1" si="5"/>
        <v>#REF!</v>
      </c>
      <c r="HG11" s="4" t="e">
        <f t="shared" ca="1" si="5"/>
        <v>#REF!</v>
      </c>
      <c r="HH11" s="4" t="e">
        <f t="shared" ca="1" si="5"/>
        <v>#REF!</v>
      </c>
      <c r="HI11" s="4" t="e">
        <f t="shared" ca="1" si="5"/>
        <v>#REF!</v>
      </c>
      <c r="HJ11" s="4" t="e">
        <f t="shared" ca="1" si="5"/>
        <v>#REF!</v>
      </c>
      <c r="HK11" s="4" t="e">
        <f t="shared" ca="1" si="5"/>
        <v>#REF!</v>
      </c>
      <c r="HL11" s="4" t="e">
        <f t="shared" ca="1" si="5"/>
        <v>#REF!</v>
      </c>
      <c r="HM11" s="4" t="e">
        <f t="shared" ca="1" si="5"/>
        <v>#REF!</v>
      </c>
      <c r="HN11" s="4" t="e">
        <f t="shared" ca="1" si="5"/>
        <v>#REF!</v>
      </c>
      <c r="HO11" s="4" t="e">
        <f t="shared" ca="1" si="5"/>
        <v>#REF!</v>
      </c>
      <c r="HP11" s="4" t="e">
        <f t="shared" ca="1" si="5"/>
        <v>#REF!</v>
      </c>
      <c r="HQ11" s="4" t="e">
        <f t="shared" ca="1" si="5"/>
        <v>#REF!</v>
      </c>
      <c r="HR11" s="4" t="e">
        <f t="shared" ca="1" si="5"/>
        <v>#REF!</v>
      </c>
      <c r="HS11" s="4" t="e">
        <f t="shared" ca="1" si="5"/>
        <v>#REF!</v>
      </c>
      <c r="HT11" s="4" t="e">
        <f t="shared" ca="1" si="5"/>
        <v>#REF!</v>
      </c>
      <c r="HU11" s="4" t="e">
        <f t="shared" ca="1" si="5"/>
        <v>#REF!</v>
      </c>
      <c r="HW11" s="4" t="e">
        <f t="shared" ca="1" si="5"/>
        <v>#REF!</v>
      </c>
      <c r="HX11" s="4" t="e">
        <f t="shared" ca="1" si="5"/>
        <v>#REF!</v>
      </c>
      <c r="HY11" s="4" t="e">
        <f t="shared" ca="1" si="5"/>
        <v>#REF!</v>
      </c>
      <c r="HZ11" s="4" t="e">
        <f t="shared" ca="1" si="5"/>
        <v>#REF!</v>
      </c>
      <c r="IA11" s="4" t="e">
        <f t="shared" ca="1" si="5"/>
        <v>#REF!</v>
      </c>
      <c r="IB11" s="4" t="e">
        <f t="shared" ca="1" si="5"/>
        <v>#REF!</v>
      </c>
      <c r="IC11" s="4" t="e">
        <f t="shared" ca="1" si="5"/>
        <v>#REF!</v>
      </c>
      <c r="ID11" s="4" t="e">
        <f t="shared" ca="1" si="5"/>
        <v>#REF!</v>
      </c>
      <c r="IE11" s="4" t="e">
        <f t="shared" ca="1" si="5"/>
        <v>#REF!</v>
      </c>
      <c r="IF11" s="4" t="e">
        <f t="shared" ca="1" si="5"/>
        <v>#REF!</v>
      </c>
      <c r="IG11" s="4" t="e">
        <f t="shared" ca="1" si="5"/>
        <v>#REF!</v>
      </c>
      <c r="IH11" s="4" t="e">
        <f t="shared" ca="1" si="5"/>
        <v>#REF!</v>
      </c>
      <c r="II11" s="4" t="e">
        <f t="shared" ca="1" si="5"/>
        <v>#REF!</v>
      </c>
      <c r="IJ11" s="4" t="e">
        <f t="shared" ca="1" si="5"/>
        <v>#REF!</v>
      </c>
      <c r="IK11" s="4" t="e">
        <f t="shared" ca="1" si="5"/>
        <v>#REF!</v>
      </c>
      <c r="IL11" s="4" t="e">
        <f t="shared" ca="1" si="5"/>
        <v>#REF!</v>
      </c>
      <c r="IM11" s="4"/>
    </row>
  </sheetData>
  <dataValidations count="1">
    <dataValidation allowBlank="1" showInputMessage="1" showErrorMessage="1" prompt="Copiar fórmula desde esta columna (C) hasta la columna FU y pegarla en las filas sucesivas hasta la fila que tenga valor en la columna A_x000a_" sqref="B11" xr:uid="{48183216-CC31-422C-A05D-DF61BDF7544F}"/>
  </dataValidations>
  <pageMargins left="0.7" right="0.7" top="0.75" bottom="0.75" header="0.3" footer="0.3"/>
  <pageSetup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F80B-25CF-4DF6-8843-ADF3D063BDAB}">
  <sheetPr codeName="Hoja3"/>
  <dimension ref="B1:BO2002"/>
  <sheetViews>
    <sheetView zoomScale="60" zoomScaleNormal="60" workbookViewId="0">
      <selection activeCell="B2" sqref="B2:B9"/>
    </sheetView>
  </sheetViews>
  <sheetFormatPr baseColWidth="10" defaultRowHeight="14.4" x14ac:dyDescent="0.3"/>
  <cols>
    <col min="2" max="2" width="11.21875" customWidth="1"/>
    <col min="4" max="4" width="11.21875" customWidth="1"/>
    <col min="6" max="6" width="11.21875" customWidth="1"/>
    <col min="8" max="9" width="11.21875" customWidth="1"/>
    <col min="10" max="10" width="23.21875" customWidth="1"/>
    <col min="12" max="12" width="11.21875" customWidth="1"/>
    <col min="14" max="15" width="11.21875" customWidth="1"/>
    <col min="16" max="20" width="14" customWidth="1"/>
    <col min="22" max="23" width="11.21875" customWidth="1"/>
    <col min="24" max="24" width="14" customWidth="1"/>
    <col min="26" max="26" width="11.21875" customWidth="1"/>
    <col min="28" max="28" width="14" customWidth="1"/>
    <col min="30" max="30" width="11.21875" customWidth="1"/>
    <col min="32" max="32" width="11.21875" customWidth="1"/>
    <col min="34" max="34" width="11.21875" customWidth="1"/>
    <col min="36" max="36" width="11.21875" customWidth="1"/>
    <col min="38" max="38" width="11.21875" customWidth="1"/>
    <col min="40" max="40" width="11.21875" customWidth="1"/>
    <col min="42" max="42" width="11.21875" customWidth="1"/>
    <col min="44" max="45" width="11.21875" customWidth="1"/>
    <col min="46" max="46" width="14" customWidth="1"/>
    <col min="48" max="48" width="11.21875" customWidth="1"/>
    <col min="50" max="50" width="11.21875" customWidth="1"/>
    <col min="52" max="52" width="14" customWidth="1"/>
    <col min="54" max="54" width="14" customWidth="1"/>
    <col min="57" max="57" width="14" customWidth="1"/>
    <col min="59" max="59" width="14" customWidth="1"/>
    <col min="61" max="61" width="14" customWidth="1"/>
    <col min="63" max="63" width="14" customWidth="1"/>
    <col min="65" max="65" width="11.77734375" customWidth="1"/>
  </cols>
  <sheetData>
    <row r="1" spans="2:67" x14ac:dyDescent="0.3">
      <c r="B1" t="s">
        <v>6</v>
      </c>
      <c r="D1" t="s">
        <v>6</v>
      </c>
      <c r="F1" t="s">
        <v>6</v>
      </c>
      <c r="H1" t="s">
        <v>6</v>
      </c>
      <c r="L1" t="s">
        <v>6</v>
      </c>
      <c r="N1" t="s">
        <v>6</v>
      </c>
      <c r="P1" t="s">
        <v>6</v>
      </c>
      <c r="R1" t="s">
        <v>6</v>
      </c>
      <c r="T1" t="s">
        <v>6</v>
      </c>
      <c r="V1" t="s">
        <v>6</v>
      </c>
      <c r="X1" t="s">
        <v>402</v>
      </c>
      <c r="Z1" t="s">
        <v>6</v>
      </c>
      <c r="AB1" t="s">
        <v>395</v>
      </c>
      <c r="AD1" t="s">
        <v>6</v>
      </c>
      <c r="AF1" t="s">
        <v>6</v>
      </c>
      <c r="AH1" t="s">
        <v>6</v>
      </c>
      <c r="AJ1" t="s">
        <v>6</v>
      </c>
      <c r="AL1" t="s">
        <v>71</v>
      </c>
      <c r="AN1" t="s">
        <v>81</v>
      </c>
      <c r="AP1" t="s">
        <v>88</v>
      </c>
      <c r="AR1" t="s">
        <v>95</v>
      </c>
      <c r="AT1" t="s">
        <v>6</v>
      </c>
      <c r="AV1" t="s">
        <v>101</v>
      </c>
      <c r="AX1" t="s">
        <v>107</v>
      </c>
      <c r="AZ1" t="s">
        <v>6</v>
      </c>
      <c r="BB1" t="s">
        <v>366</v>
      </c>
      <c r="BE1" t="s">
        <v>6</v>
      </c>
      <c r="BG1" t="s">
        <v>6</v>
      </c>
      <c r="BI1" s="1" t="s">
        <v>6</v>
      </c>
      <c r="BK1" t="s">
        <v>6</v>
      </c>
      <c r="BM1" t="s">
        <v>6</v>
      </c>
      <c r="BO1" t="s">
        <v>3280</v>
      </c>
    </row>
    <row r="2" spans="2:67" x14ac:dyDescent="0.3">
      <c r="B2" t="s">
        <v>9</v>
      </c>
      <c r="D2">
        <v>0</v>
      </c>
      <c r="F2">
        <v>1</v>
      </c>
      <c r="H2">
        <v>0</v>
      </c>
      <c r="J2" t="s">
        <v>89</v>
      </c>
      <c r="L2">
        <v>0</v>
      </c>
      <c r="N2">
        <v>0</v>
      </c>
      <c r="P2" t="s">
        <v>398</v>
      </c>
      <c r="R2">
        <v>50</v>
      </c>
      <c r="T2" t="s">
        <v>398</v>
      </c>
      <c r="V2">
        <v>1</v>
      </c>
      <c r="X2">
        <v>12</v>
      </c>
      <c r="Z2" t="s">
        <v>36</v>
      </c>
      <c r="AB2" t="s">
        <v>348</v>
      </c>
      <c r="AD2" t="s">
        <v>38</v>
      </c>
      <c r="AF2" t="s">
        <v>56</v>
      </c>
      <c r="AH2">
        <v>30</v>
      </c>
      <c r="AJ2" t="s">
        <v>68</v>
      </c>
      <c r="AL2" t="s">
        <v>76</v>
      </c>
      <c r="AN2" t="s">
        <v>77</v>
      </c>
      <c r="AP2" t="s">
        <v>82</v>
      </c>
      <c r="AR2" t="s">
        <v>89</v>
      </c>
      <c r="AT2" t="s">
        <v>89</v>
      </c>
      <c r="AV2" t="s">
        <v>96</v>
      </c>
      <c r="AX2" t="s">
        <v>102</v>
      </c>
      <c r="AZ2" t="s">
        <v>68</v>
      </c>
      <c r="BB2" s="12">
        <v>0</v>
      </c>
      <c r="BE2">
        <v>1</v>
      </c>
      <c r="BG2" t="s">
        <v>60</v>
      </c>
      <c r="BI2" s="1" t="s">
        <v>114</v>
      </c>
      <c r="BK2">
        <v>1</v>
      </c>
      <c r="BM2" t="s">
        <v>3210</v>
      </c>
      <c r="BO2" t="s">
        <v>3285</v>
      </c>
    </row>
    <row r="3" spans="2:67" x14ac:dyDescent="0.3">
      <c r="B3" t="s">
        <v>10</v>
      </c>
      <c r="D3">
        <v>25</v>
      </c>
      <c r="F3">
        <v>2</v>
      </c>
      <c r="H3">
        <v>0.5</v>
      </c>
      <c r="J3">
        <v>0</v>
      </c>
      <c r="L3">
        <v>100</v>
      </c>
      <c r="N3">
        <v>50</v>
      </c>
      <c r="P3" t="s">
        <v>399</v>
      </c>
      <c r="R3">
        <v>51</v>
      </c>
      <c r="T3" t="s">
        <v>400</v>
      </c>
      <c r="V3">
        <v>2</v>
      </c>
      <c r="X3">
        <v>13</v>
      </c>
      <c r="Z3">
        <v>50</v>
      </c>
      <c r="AB3">
        <v>1</v>
      </c>
      <c r="AD3" t="s">
        <v>39</v>
      </c>
      <c r="AH3">
        <v>31</v>
      </c>
      <c r="AJ3" t="s">
        <v>69</v>
      </c>
      <c r="AL3" t="s">
        <v>72</v>
      </c>
      <c r="AN3" t="s">
        <v>78</v>
      </c>
      <c r="AP3" t="s">
        <v>83</v>
      </c>
      <c r="AR3" t="s">
        <v>90</v>
      </c>
      <c r="AT3" t="s">
        <v>418</v>
      </c>
      <c r="AV3" t="s">
        <v>73</v>
      </c>
      <c r="AX3" t="s">
        <v>103</v>
      </c>
      <c r="AZ3" t="s">
        <v>69</v>
      </c>
      <c r="BB3">
        <v>2.5</v>
      </c>
      <c r="BE3">
        <v>2</v>
      </c>
      <c r="BG3" t="s">
        <v>59</v>
      </c>
      <c r="BI3" s="1" t="s">
        <v>115</v>
      </c>
      <c r="BK3">
        <v>2</v>
      </c>
      <c r="BM3" t="s">
        <v>3211</v>
      </c>
      <c r="BO3" t="s">
        <v>3281</v>
      </c>
    </row>
    <row r="4" spans="2:67" x14ac:dyDescent="0.3">
      <c r="B4" t="s">
        <v>8</v>
      </c>
      <c r="D4">
        <v>50</v>
      </c>
      <c r="F4">
        <v>3</v>
      </c>
      <c r="H4">
        <v>1</v>
      </c>
      <c r="J4">
        <v>1</v>
      </c>
      <c r="L4">
        <v>200</v>
      </c>
      <c r="N4">
        <v>100</v>
      </c>
      <c r="R4">
        <v>52</v>
      </c>
      <c r="T4" t="s">
        <v>401</v>
      </c>
      <c r="V4">
        <v>3</v>
      </c>
      <c r="X4">
        <v>14</v>
      </c>
      <c r="Z4">
        <v>51</v>
      </c>
      <c r="AB4">
        <v>2</v>
      </c>
      <c r="AD4" t="s">
        <v>40</v>
      </c>
      <c r="AH4">
        <v>32</v>
      </c>
      <c r="AJ4" t="s">
        <v>70</v>
      </c>
      <c r="AL4" t="s">
        <v>73</v>
      </c>
      <c r="AN4" t="s">
        <v>79</v>
      </c>
      <c r="AP4" t="s">
        <v>84</v>
      </c>
      <c r="AR4" t="s">
        <v>91</v>
      </c>
      <c r="AT4" t="s">
        <v>419</v>
      </c>
      <c r="AV4" t="s">
        <v>74</v>
      </c>
      <c r="AX4" t="s">
        <v>104</v>
      </c>
      <c r="AZ4" t="s">
        <v>110</v>
      </c>
      <c r="BB4">
        <v>5</v>
      </c>
      <c r="BE4">
        <v>3</v>
      </c>
      <c r="BG4" t="s">
        <v>61</v>
      </c>
      <c r="BI4" s="1" t="s">
        <v>116</v>
      </c>
      <c r="BK4">
        <v>3</v>
      </c>
      <c r="BM4" t="s">
        <v>3212</v>
      </c>
      <c r="BO4" t="s">
        <v>3282</v>
      </c>
    </row>
    <row r="5" spans="2:67" x14ac:dyDescent="0.3">
      <c r="B5" t="s">
        <v>463</v>
      </c>
      <c r="D5">
        <v>75</v>
      </c>
      <c r="F5">
        <v>4</v>
      </c>
      <c r="H5">
        <v>1.5</v>
      </c>
      <c r="J5">
        <v>2</v>
      </c>
      <c r="L5">
        <v>300</v>
      </c>
      <c r="N5">
        <v>150</v>
      </c>
      <c r="R5">
        <v>53</v>
      </c>
      <c r="V5">
        <v>4</v>
      </c>
      <c r="X5">
        <v>15</v>
      </c>
      <c r="Z5">
        <v>52</v>
      </c>
      <c r="AB5">
        <v>3</v>
      </c>
      <c r="AD5" t="s">
        <v>41</v>
      </c>
      <c r="AH5">
        <v>33</v>
      </c>
      <c r="AL5" t="s">
        <v>74</v>
      </c>
      <c r="AN5" t="s">
        <v>80</v>
      </c>
      <c r="AP5" t="s">
        <v>85</v>
      </c>
      <c r="AR5" t="s">
        <v>92</v>
      </c>
      <c r="AT5" t="s">
        <v>420</v>
      </c>
      <c r="AV5" t="s">
        <v>97</v>
      </c>
      <c r="AX5" t="s">
        <v>105</v>
      </c>
      <c r="AZ5" t="s">
        <v>111</v>
      </c>
      <c r="BB5" s="12">
        <v>7.5</v>
      </c>
      <c r="BE5">
        <v>4</v>
      </c>
      <c r="BG5" t="s">
        <v>62</v>
      </c>
      <c r="BI5" s="1" t="s">
        <v>117</v>
      </c>
      <c r="BK5">
        <v>4</v>
      </c>
      <c r="BM5" t="s">
        <v>3213</v>
      </c>
      <c r="BO5" t="s">
        <v>3284</v>
      </c>
    </row>
    <row r="6" spans="2:67" x14ac:dyDescent="0.3">
      <c r="B6" t="s">
        <v>11</v>
      </c>
      <c r="D6">
        <v>100</v>
      </c>
      <c r="F6">
        <v>5</v>
      </c>
      <c r="H6">
        <v>2</v>
      </c>
      <c r="J6">
        <v>3</v>
      </c>
      <c r="L6">
        <v>400</v>
      </c>
      <c r="N6">
        <v>200</v>
      </c>
      <c r="R6">
        <v>54</v>
      </c>
      <c r="V6">
        <v>5</v>
      </c>
      <c r="X6">
        <v>16</v>
      </c>
      <c r="Z6">
        <v>53</v>
      </c>
      <c r="AB6">
        <v>4</v>
      </c>
      <c r="AD6" t="s">
        <v>42</v>
      </c>
      <c r="AH6">
        <v>34</v>
      </c>
      <c r="AL6" t="s">
        <v>75</v>
      </c>
      <c r="AP6" t="s">
        <v>86</v>
      </c>
      <c r="AR6" t="s">
        <v>93</v>
      </c>
      <c r="AT6" t="s">
        <v>421</v>
      </c>
      <c r="AV6" t="s">
        <v>98</v>
      </c>
      <c r="AX6" t="s">
        <v>106</v>
      </c>
      <c r="AZ6" t="s">
        <v>112</v>
      </c>
      <c r="BB6">
        <v>10</v>
      </c>
      <c r="BG6" t="s">
        <v>63</v>
      </c>
      <c r="BI6" s="1" t="s">
        <v>118</v>
      </c>
      <c r="BK6">
        <v>5</v>
      </c>
      <c r="BM6" t="s">
        <v>3214</v>
      </c>
      <c r="BO6" t="s">
        <v>3283</v>
      </c>
    </row>
    <row r="7" spans="2:67" x14ac:dyDescent="0.3">
      <c r="B7" t="s">
        <v>12</v>
      </c>
      <c r="D7">
        <v>125</v>
      </c>
      <c r="F7">
        <v>6</v>
      </c>
      <c r="H7">
        <v>2.5</v>
      </c>
      <c r="J7">
        <v>4</v>
      </c>
      <c r="L7">
        <v>500</v>
      </c>
      <c r="N7">
        <v>250</v>
      </c>
      <c r="R7">
        <v>55</v>
      </c>
      <c r="V7">
        <v>6</v>
      </c>
      <c r="X7">
        <v>17</v>
      </c>
      <c r="Z7">
        <v>54</v>
      </c>
      <c r="AB7">
        <v>5</v>
      </c>
      <c r="AD7" t="s">
        <v>43</v>
      </c>
      <c r="AH7">
        <v>35</v>
      </c>
      <c r="AP7" t="s">
        <v>428</v>
      </c>
      <c r="AR7" t="s">
        <v>94</v>
      </c>
      <c r="AT7" t="s">
        <v>422</v>
      </c>
      <c r="AV7" t="s">
        <v>99</v>
      </c>
      <c r="AZ7" t="s">
        <v>113</v>
      </c>
      <c r="BB7">
        <v>12.5</v>
      </c>
      <c r="BK7">
        <v>6</v>
      </c>
      <c r="BM7" t="s">
        <v>3215</v>
      </c>
    </row>
    <row r="8" spans="2:67" x14ac:dyDescent="0.3">
      <c r="B8" t="s">
        <v>13</v>
      </c>
      <c r="D8">
        <v>150</v>
      </c>
      <c r="F8">
        <v>7</v>
      </c>
      <c r="H8">
        <v>3</v>
      </c>
      <c r="J8">
        <v>5</v>
      </c>
      <c r="L8">
        <v>600</v>
      </c>
      <c r="N8">
        <v>300</v>
      </c>
      <c r="R8">
        <v>56</v>
      </c>
      <c r="V8">
        <v>7</v>
      </c>
      <c r="X8">
        <v>18</v>
      </c>
      <c r="Z8">
        <v>55</v>
      </c>
      <c r="AB8">
        <v>6</v>
      </c>
      <c r="AD8" t="s">
        <v>44</v>
      </c>
      <c r="AH8">
        <v>36</v>
      </c>
      <c r="AP8" t="s">
        <v>87</v>
      </c>
      <c r="AT8" t="s">
        <v>423</v>
      </c>
      <c r="AV8" t="s">
        <v>100</v>
      </c>
      <c r="BB8" s="12">
        <v>15</v>
      </c>
      <c r="BK8">
        <v>7</v>
      </c>
      <c r="BM8" t="s">
        <v>3216</v>
      </c>
    </row>
    <row r="9" spans="2:67" x14ac:dyDescent="0.3">
      <c r="B9" t="s">
        <v>14</v>
      </c>
      <c r="D9">
        <v>175</v>
      </c>
      <c r="F9">
        <v>8</v>
      </c>
      <c r="H9">
        <v>3.5</v>
      </c>
      <c r="J9">
        <v>6</v>
      </c>
      <c r="L9">
        <v>700</v>
      </c>
      <c r="N9">
        <v>350</v>
      </c>
      <c r="R9">
        <v>57</v>
      </c>
      <c r="V9">
        <v>8</v>
      </c>
      <c r="X9">
        <v>19</v>
      </c>
      <c r="Z9">
        <v>56</v>
      </c>
      <c r="AB9">
        <v>7</v>
      </c>
      <c r="AD9" t="s">
        <v>45</v>
      </c>
      <c r="AH9">
        <v>37</v>
      </c>
      <c r="AT9" t="s">
        <v>424</v>
      </c>
      <c r="BB9">
        <v>17.5</v>
      </c>
      <c r="BK9">
        <v>8</v>
      </c>
      <c r="BM9" t="s">
        <v>3233</v>
      </c>
    </row>
    <row r="10" spans="2:67" x14ac:dyDescent="0.3">
      <c r="D10">
        <v>200</v>
      </c>
      <c r="F10">
        <v>9</v>
      </c>
      <c r="H10">
        <v>4</v>
      </c>
      <c r="J10">
        <v>7</v>
      </c>
      <c r="L10">
        <v>800</v>
      </c>
      <c r="N10">
        <v>400</v>
      </c>
      <c r="R10">
        <v>58</v>
      </c>
      <c r="V10">
        <v>9</v>
      </c>
      <c r="X10">
        <v>20</v>
      </c>
      <c r="Z10">
        <v>57</v>
      </c>
      <c r="AB10">
        <v>8</v>
      </c>
      <c r="AD10" t="s">
        <v>46</v>
      </c>
      <c r="AH10">
        <v>38</v>
      </c>
      <c r="AT10" t="s">
        <v>426</v>
      </c>
      <c r="BB10" s="12">
        <v>20</v>
      </c>
      <c r="BK10">
        <v>9</v>
      </c>
      <c r="BM10" t="s">
        <v>3279</v>
      </c>
    </row>
    <row r="11" spans="2:67" x14ac:dyDescent="0.3">
      <c r="D11">
        <v>225</v>
      </c>
      <c r="F11">
        <v>10</v>
      </c>
      <c r="H11">
        <v>4.5</v>
      </c>
      <c r="J11">
        <v>8</v>
      </c>
      <c r="L11">
        <v>900</v>
      </c>
      <c r="N11">
        <v>450</v>
      </c>
      <c r="R11">
        <v>59</v>
      </c>
      <c r="V11">
        <v>10</v>
      </c>
      <c r="X11">
        <v>21</v>
      </c>
      <c r="Z11">
        <v>58</v>
      </c>
      <c r="AB11">
        <v>9</v>
      </c>
      <c r="AD11" t="s">
        <v>47</v>
      </c>
      <c r="AH11">
        <v>39</v>
      </c>
      <c r="AT11" t="s">
        <v>425</v>
      </c>
      <c r="BB11">
        <v>22.5</v>
      </c>
      <c r="BK11">
        <v>10</v>
      </c>
      <c r="BM11" t="s">
        <v>3326</v>
      </c>
    </row>
    <row r="12" spans="2:67" x14ac:dyDescent="0.3">
      <c r="D12">
        <v>250</v>
      </c>
      <c r="F12">
        <v>11</v>
      </c>
      <c r="H12">
        <v>5</v>
      </c>
      <c r="J12">
        <v>9</v>
      </c>
      <c r="L12">
        <v>1000</v>
      </c>
      <c r="N12">
        <v>500</v>
      </c>
      <c r="R12">
        <v>60</v>
      </c>
      <c r="V12">
        <v>11</v>
      </c>
      <c r="X12">
        <v>22</v>
      </c>
      <c r="Z12">
        <v>59</v>
      </c>
      <c r="AB12">
        <v>10</v>
      </c>
      <c r="AD12" t="s">
        <v>48</v>
      </c>
      <c r="AH12">
        <v>40</v>
      </c>
      <c r="AT12" t="s">
        <v>427</v>
      </c>
      <c r="BB12">
        <v>25</v>
      </c>
      <c r="BK12">
        <v>11</v>
      </c>
    </row>
    <row r="13" spans="2:67" x14ac:dyDescent="0.3">
      <c r="D13">
        <v>275</v>
      </c>
      <c r="F13">
        <v>12</v>
      </c>
      <c r="H13">
        <v>5.5</v>
      </c>
      <c r="J13">
        <v>10</v>
      </c>
      <c r="L13">
        <v>1100</v>
      </c>
      <c r="N13">
        <v>550</v>
      </c>
      <c r="R13">
        <v>61</v>
      </c>
      <c r="V13">
        <v>12</v>
      </c>
      <c r="X13">
        <v>23</v>
      </c>
      <c r="Z13">
        <v>60</v>
      </c>
      <c r="AB13">
        <v>11</v>
      </c>
      <c r="AD13" t="s">
        <v>49</v>
      </c>
      <c r="AH13">
        <v>41</v>
      </c>
      <c r="BB13" s="12">
        <v>27.5</v>
      </c>
      <c r="BK13">
        <v>12</v>
      </c>
    </row>
    <row r="14" spans="2:67" x14ac:dyDescent="0.3">
      <c r="D14">
        <v>300</v>
      </c>
      <c r="H14">
        <v>6</v>
      </c>
      <c r="J14">
        <v>11</v>
      </c>
      <c r="L14">
        <v>1200</v>
      </c>
      <c r="N14">
        <v>600</v>
      </c>
      <c r="R14">
        <v>62</v>
      </c>
      <c r="V14">
        <v>13</v>
      </c>
      <c r="X14">
        <v>24</v>
      </c>
      <c r="Z14">
        <v>61</v>
      </c>
      <c r="AB14">
        <v>12</v>
      </c>
      <c r="AD14" t="s">
        <v>50</v>
      </c>
      <c r="AH14">
        <v>42</v>
      </c>
      <c r="BB14">
        <v>30</v>
      </c>
      <c r="BK14" s="22" t="s">
        <v>431</v>
      </c>
    </row>
    <row r="15" spans="2:67" x14ac:dyDescent="0.3">
      <c r="D15">
        <v>325</v>
      </c>
      <c r="H15">
        <v>6.5</v>
      </c>
      <c r="J15">
        <v>12</v>
      </c>
      <c r="L15">
        <v>1300</v>
      </c>
      <c r="N15">
        <v>650</v>
      </c>
      <c r="R15">
        <v>63</v>
      </c>
      <c r="V15">
        <v>14</v>
      </c>
      <c r="X15">
        <v>25</v>
      </c>
      <c r="Z15">
        <v>62</v>
      </c>
      <c r="AH15">
        <v>43</v>
      </c>
      <c r="BB15">
        <v>32.5</v>
      </c>
    </row>
    <row r="16" spans="2:67" x14ac:dyDescent="0.3">
      <c r="D16">
        <v>350</v>
      </c>
      <c r="H16">
        <v>7</v>
      </c>
      <c r="J16">
        <v>13</v>
      </c>
      <c r="L16">
        <v>1400</v>
      </c>
      <c r="N16">
        <v>700</v>
      </c>
      <c r="R16">
        <v>64</v>
      </c>
      <c r="V16">
        <v>15</v>
      </c>
      <c r="X16">
        <v>26</v>
      </c>
      <c r="Z16">
        <v>63</v>
      </c>
      <c r="AH16">
        <v>44</v>
      </c>
      <c r="BB16" s="12">
        <v>35</v>
      </c>
    </row>
    <row r="17" spans="4:54" x14ac:dyDescent="0.3">
      <c r="D17">
        <v>375</v>
      </c>
      <c r="H17">
        <v>7.5</v>
      </c>
      <c r="J17">
        <v>14</v>
      </c>
      <c r="L17">
        <v>1500</v>
      </c>
      <c r="N17">
        <v>750</v>
      </c>
      <c r="R17">
        <v>65</v>
      </c>
      <c r="V17">
        <v>16</v>
      </c>
      <c r="X17">
        <v>27</v>
      </c>
      <c r="Z17">
        <v>64</v>
      </c>
      <c r="AH17">
        <v>45</v>
      </c>
      <c r="BB17">
        <v>37.5</v>
      </c>
    </row>
    <row r="18" spans="4:54" x14ac:dyDescent="0.3">
      <c r="D18">
        <v>400</v>
      </c>
      <c r="H18">
        <v>8</v>
      </c>
      <c r="J18">
        <v>15</v>
      </c>
      <c r="L18">
        <v>1600</v>
      </c>
      <c r="N18">
        <v>800</v>
      </c>
      <c r="R18">
        <v>66</v>
      </c>
      <c r="V18">
        <v>17</v>
      </c>
      <c r="X18">
        <v>28</v>
      </c>
      <c r="Z18">
        <v>65</v>
      </c>
      <c r="AH18">
        <v>46</v>
      </c>
      <c r="BB18" s="12">
        <v>40</v>
      </c>
    </row>
    <row r="19" spans="4:54" x14ac:dyDescent="0.3">
      <c r="D19">
        <v>425</v>
      </c>
      <c r="H19">
        <v>8.5</v>
      </c>
      <c r="J19">
        <v>16</v>
      </c>
      <c r="L19">
        <v>1700</v>
      </c>
      <c r="N19">
        <v>850</v>
      </c>
      <c r="R19">
        <v>67</v>
      </c>
      <c r="V19">
        <v>18</v>
      </c>
      <c r="X19">
        <v>29</v>
      </c>
      <c r="Z19">
        <v>66</v>
      </c>
      <c r="AH19">
        <v>47</v>
      </c>
      <c r="BB19">
        <v>42.5</v>
      </c>
    </row>
    <row r="20" spans="4:54" x14ac:dyDescent="0.3">
      <c r="D20">
        <v>450</v>
      </c>
      <c r="H20">
        <v>9</v>
      </c>
      <c r="J20">
        <v>17</v>
      </c>
      <c r="L20">
        <v>1800</v>
      </c>
      <c r="N20">
        <v>900</v>
      </c>
      <c r="R20">
        <v>68</v>
      </c>
      <c r="V20">
        <v>19</v>
      </c>
      <c r="X20">
        <v>30</v>
      </c>
      <c r="Z20">
        <v>67</v>
      </c>
      <c r="AH20">
        <v>48</v>
      </c>
      <c r="BB20">
        <v>45</v>
      </c>
    </row>
    <row r="21" spans="4:54" x14ac:dyDescent="0.3">
      <c r="D21">
        <v>475</v>
      </c>
      <c r="H21">
        <v>9.5</v>
      </c>
      <c r="J21">
        <v>18</v>
      </c>
      <c r="L21">
        <v>1900</v>
      </c>
      <c r="N21">
        <v>950</v>
      </c>
      <c r="R21">
        <v>69</v>
      </c>
      <c r="V21">
        <v>20</v>
      </c>
      <c r="Z21">
        <v>68</v>
      </c>
      <c r="AH21">
        <v>49</v>
      </c>
      <c r="BB21" s="12">
        <v>47.5</v>
      </c>
    </row>
    <row r="22" spans="4:54" x14ac:dyDescent="0.3">
      <c r="D22">
        <v>500</v>
      </c>
      <c r="H22">
        <v>10</v>
      </c>
      <c r="J22">
        <v>19</v>
      </c>
      <c r="L22">
        <v>2000</v>
      </c>
      <c r="N22">
        <v>1000</v>
      </c>
      <c r="R22">
        <v>70</v>
      </c>
      <c r="V22">
        <v>21</v>
      </c>
      <c r="Z22">
        <v>69</v>
      </c>
      <c r="AH22">
        <v>50</v>
      </c>
      <c r="BB22">
        <v>50</v>
      </c>
    </row>
    <row r="23" spans="4:54" x14ac:dyDescent="0.3">
      <c r="D23">
        <v>525</v>
      </c>
      <c r="H23">
        <v>10.5</v>
      </c>
      <c r="J23">
        <v>20</v>
      </c>
      <c r="L23">
        <v>2100</v>
      </c>
      <c r="N23">
        <v>1050</v>
      </c>
      <c r="R23">
        <v>71</v>
      </c>
      <c r="V23">
        <v>22</v>
      </c>
      <c r="Z23">
        <v>70</v>
      </c>
      <c r="AH23">
        <v>51</v>
      </c>
      <c r="BB23">
        <v>52.5</v>
      </c>
    </row>
    <row r="24" spans="4:54" x14ac:dyDescent="0.3">
      <c r="D24">
        <v>550</v>
      </c>
      <c r="H24">
        <v>11</v>
      </c>
      <c r="J24">
        <v>21</v>
      </c>
      <c r="L24">
        <v>2200</v>
      </c>
      <c r="N24">
        <v>1100</v>
      </c>
      <c r="R24">
        <v>72</v>
      </c>
      <c r="V24">
        <v>23</v>
      </c>
      <c r="Z24">
        <v>71</v>
      </c>
      <c r="AH24">
        <v>52</v>
      </c>
      <c r="BB24" s="12">
        <v>55</v>
      </c>
    </row>
    <row r="25" spans="4:54" x14ac:dyDescent="0.3">
      <c r="D25">
        <v>575</v>
      </c>
      <c r="H25">
        <v>11.5</v>
      </c>
      <c r="J25">
        <v>22</v>
      </c>
      <c r="L25">
        <v>2300</v>
      </c>
      <c r="N25">
        <v>1150</v>
      </c>
      <c r="R25">
        <v>73</v>
      </c>
      <c r="V25">
        <v>24</v>
      </c>
      <c r="Z25">
        <v>72</v>
      </c>
      <c r="AH25">
        <v>53</v>
      </c>
      <c r="BB25">
        <v>57.5</v>
      </c>
    </row>
    <row r="26" spans="4:54" x14ac:dyDescent="0.3">
      <c r="D26">
        <v>600</v>
      </c>
      <c r="H26">
        <v>12</v>
      </c>
      <c r="J26">
        <v>23</v>
      </c>
      <c r="L26">
        <v>2400</v>
      </c>
      <c r="N26">
        <v>1200</v>
      </c>
      <c r="R26">
        <v>74</v>
      </c>
      <c r="V26">
        <v>25</v>
      </c>
      <c r="Z26">
        <v>73</v>
      </c>
      <c r="AH26">
        <v>54</v>
      </c>
      <c r="BB26" s="12">
        <v>60</v>
      </c>
    </row>
    <row r="27" spans="4:54" x14ac:dyDescent="0.3">
      <c r="D27">
        <v>625</v>
      </c>
      <c r="H27">
        <v>12.5</v>
      </c>
      <c r="J27">
        <v>24</v>
      </c>
      <c r="L27">
        <v>2500</v>
      </c>
      <c r="N27">
        <v>1250</v>
      </c>
      <c r="R27">
        <v>75</v>
      </c>
      <c r="V27">
        <v>26</v>
      </c>
      <c r="Z27">
        <v>74</v>
      </c>
      <c r="AH27">
        <v>55</v>
      </c>
      <c r="BB27">
        <v>62.5</v>
      </c>
    </row>
    <row r="28" spans="4:54" x14ac:dyDescent="0.3">
      <c r="D28">
        <v>650</v>
      </c>
      <c r="H28">
        <v>13</v>
      </c>
      <c r="J28">
        <v>25</v>
      </c>
      <c r="L28">
        <v>2600</v>
      </c>
      <c r="N28">
        <v>1300</v>
      </c>
      <c r="R28">
        <v>76</v>
      </c>
      <c r="V28">
        <v>27</v>
      </c>
      <c r="Z28">
        <v>75</v>
      </c>
      <c r="AH28">
        <v>56</v>
      </c>
      <c r="BB28">
        <v>65</v>
      </c>
    </row>
    <row r="29" spans="4:54" x14ac:dyDescent="0.3">
      <c r="D29">
        <v>675</v>
      </c>
      <c r="H29">
        <v>13.5</v>
      </c>
      <c r="J29">
        <v>26</v>
      </c>
      <c r="L29">
        <v>2700</v>
      </c>
      <c r="N29">
        <v>1350</v>
      </c>
      <c r="R29">
        <v>77</v>
      </c>
      <c r="V29">
        <v>28</v>
      </c>
      <c r="Z29">
        <v>76</v>
      </c>
      <c r="AH29">
        <v>57</v>
      </c>
      <c r="BB29" s="12">
        <v>67.5</v>
      </c>
    </row>
    <row r="30" spans="4:54" x14ac:dyDescent="0.3">
      <c r="D30">
        <v>700</v>
      </c>
      <c r="H30">
        <v>14</v>
      </c>
      <c r="J30">
        <v>27</v>
      </c>
      <c r="L30">
        <v>2800</v>
      </c>
      <c r="N30">
        <v>1400</v>
      </c>
      <c r="R30">
        <v>78</v>
      </c>
      <c r="V30">
        <v>29</v>
      </c>
      <c r="Z30">
        <v>77</v>
      </c>
      <c r="AH30">
        <v>58</v>
      </c>
      <c r="BB30">
        <v>70</v>
      </c>
    </row>
    <row r="31" spans="4:54" x14ac:dyDescent="0.3">
      <c r="D31">
        <v>725</v>
      </c>
      <c r="H31">
        <v>14.5</v>
      </c>
      <c r="J31">
        <v>28</v>
      </c>
      <c r="L31">
        <v>2900</v>
      </c>
      <c r="N31">
        <v>1450</v>
      </c>
      <c r="R31">
        <v>79</v>
      </c>
      <c r="V31">
        <v>30</v>
      </c>
      <c r="Z31">
        <v>78</v>
      </c>
      <c r="AH31">
        <v>59</v>
      </c>
      <c r="BB31">
        <v>72.5</v>
      </c>
    </row>
    <row r="32" spans="4:54" x14ac:dyDescent="0.3">
      <c r="D32">
        <v>750</v>
      </c>
      <c r="H32">
        <v>15</v>
      </c>
      <c r="J32">
        <v>29</v>
      </c>
      <c r="L32">
        <v>3000</v>
      </c>
      <c r="N32">
        <v>1500</v>
      </c>
      <c r="R32">
        <v>80</v>
      </c>
      <c r="V32">
        <v>31</v>
      </c>
      <c r="Z32">
        <v>79</v>
      </c>
      <c r="AH32">
        <v>60</v>
      </c>
      <c r="BB32" s="12">
        <v>75</v>
      </c>
    </row>
    <row r="33" spans="4:54" x14ac:dyDescent="0.3">
      <c r="D33">
        <v>775</v>
      </c>
      <c r="H33">
        <v>15.5</v>
      </c>
      <c r="J33">
        <v>30</v>
      </c>
      <c r="L33">
        <v>3100</v>
      </c>
      <c r="N33">
        <v>1550</v>
      </c>
      <c r="R33">
        <v>81</v>
      </c>
      <c r="V33">
        <v>32</v>
      </c>
      <c r="Z33">
        <v>80</v>
      </c>
      <c r="AH33">
        <v>61</v>
      </c>
      <c r="BB33">
        <v>77.5</v>
      </c>
    </row>
    <row r="34" spans="4:54" x14ac:dyDescent="0.3">
      <c r="D34">
        <v>800</v>
      </c>
      <c r="H34">
        <v>16</v>
      </c>
      <c r="J34">
        <v>31</v>
      </c>
      <c r="L34">
        <v>3200</v>
      </c>
      <c r="N34">
        <v>1600</v>
      </c>
      <c r="R34">
        <v>82</v>
      </c>
      <c r="V34">
        <v>33</v>
      </c>
      <c r="Z34">
        <v>81</v>
      </c>
      <c r="AH34">
        <v>62</v>
      </c>
      <c r="BB34" s="12">
        <v>80</v>
      </c>
    </row>
    <row r="35" spans="4:54" x14ac:dyDescent="0.3">
      <c r="D35">
        <v>825</v>
      </c>
      <c r="H35">
        <v>16.5</v>
      </c>
      <c r="J35">
        <v>32</v>
      </c>
      <c r="L35">
        <v>3300</v>
      </c>
      <c r="N35">
        <v>1650</v>
      </c>
      <c r="R35">
        <v>83</v>
      </c>
      <c r="V35">
        <v>34</v>
      </c>
      <c r="Z35">
        <v>82</v>
      </c>
      <c r="AH35">
        <v>63</v>
      </c>
      <c r="BB35">
        <v>82.5</v>
      </c>
    </row>
    <row r="36" spans="4:54" x14ac:dyDescent="0.3">
      <c r="D36">
        <v>850</v>
      </c>
      <c r="H36">
        <v>17</v>
      </c>
      <c r="J36">
        <v>33</v>
      </c>
      <c r="L36">
        <v>3400</v>
      </c>
      <c r="N36">
        <v>1700</v>
      </c>
      <c r="R36">
        <v>84</v>
      </c>
      <c r="V36">
        <v>35</v>
      </c>
      <c r="Z36">
        <v>83</v>
      </c>
      <c r="AH36">
        <v>64</v>
      </c>
      <c r="BB36">
        <v>85</v>
      </c>
    </row>
    <row r="37" spans="4:54" x14ac:dyDescent="0.3">
      <c r="D37">
        <v>875</v>
      </c>
      <c r="H37">
        <v>17.5</v>
      </c>
      <c r="J37">
        <v>34</v>
      </c>
      <c r="L37">
        <v>3500</v>
      </c>
      <c r="N37">
        <v>1750</v>
      </c>
      <c r="R37">
        <v>85</v>
      </c>
      <c r="V37">
        <v>36</v>
      </c>
      <c r="Z37">
        <v>84</v>
      </c>
      <c r="AH37">
        <v>65</v>
      </c>
      <c r="BB37" s="12">
        <v>87.5</v>
      </c>
    </row>
    <row r="38" spans="4:54" x14ac:dyDescent="0.3">
      <c r="D38">
        <v>900</v>
      </c>
      <c r="H38">
        <v>18</v>
      </c>
      <c r="J38">
        <v>35</v>
      </c>
      <c r="L38">
        <v>3600</v>
      </c>
      <c r="N38">
        <v>1800</v>
      </c>
      <c r="R38">
        <v>86</v>
      </c>
      <c r="V38">
        <v>37</v>
      </c>
      <c r="Z38">
        <v>85</v>
      </c>
      <c r="AH38">
        <v>66</v>
      </c>
      <c r="BB38">
        <v>90</v>
      </c>
    </row>
    <row r="39" spans="4:54" x14ac:dyDescent="0.3">
      <c r="D39">
        <v>925</v>
      </c>
      <c r="H39">
        <v>18.5</v>
      </c>
      <c r="J39">
        <v>36</v>
      </c>
      <c r="L39">
        <v>3700</v>
      </c>
      <c r="N39">
        <v>1850</v>
      </c>
      <c r="R39">
        <v>87</v>
      </c>
      <c r="V39">
        <v>38</v>
      </c>
      <c r="Z39">
        <v>86</v>
      </c>
      <c r="AH39">
        <v>67</v>
      </c>
      <c r="BB39">
        <v>92.5</v>
      </c>
    </row>
    <row r="40" spans="4:54" x14ac:dyDescent="0.3">
      <c r="D40">
        <v>950</v>
      </c>
      <c r="H40">
        <v>19</v>
      </c>
      <c r="J40">
        <v>37</v>
      </c>
      <c r="L40">
        <v>3800</v>
      </c>
      <c r="N40">
        <v>1900</v>
      </c>
      <c r="R40">
        <v>88</v>
      </c>
      <c r="V40">
        <v>39</v>
      </c>
      <c r="Z40">
        <v>87</v>
      </c>
      <c r="AH40">
        <v>68</v>
      </c>
      <c r="BB40" s="12">
        <v>95</v>
      </c>
    </row>
    <row r="41" spans="4:54" x14ac:dyDescent="0.3">
      <c r="D41">
        <v>975</v>
      </c>
      <c r="H41">
        <v>19.5</v>
      </c>
      <c r="J41">
        <v>38</v>
      </c>
      <c r="L41">
        <v>3900</v>
      </c>
      <c r="N41">
        <v>1950</v>
      </c>
      <c r="R41">
        <v>89</v>
      </c>
      <c r="V41">
        <v>40</v>
      </c>
      <c r="Z41">
        <v>88</v>
      </c>
      <c r="AH41">
        <v>69</v>
      </c>
      <c r="BB41">
        <v>97.5</v>
      </c>
    </row>
    <row r="42" spans="4:54" x14ac:dyDescent="0.3">
      <c r="D42">
        <v>1000</v>
      </c>
      <c r="H42">
        <v>20</v>
      </c>
      <c r="J42">
        <v>39</v>
      </c>
      <c r="L42">
        <v>4000</v>
      </c>
      <c r="N42">
        <v>2000</v>
      </c>
      <c r="R42">
        <v>90</v>
      </c>
      <c r="V42">
        <v>41</v>
      </c>
      <c r="Z42">
        <v>89</v>
      </c>
      <c r="AH42">
        <v>70</v>
      </c>
      <c r="BB42" s="12">
        <v>100</v>
      </c>
    </row>
    <row r="43" spans="4:54" x14ac:dyDescent="0.3">
      <c r="D43">
        <v>1025</v>
      </c>
      <c r="H43">
        <v>20.5</v>
      </c>
      <c r="J43">
        <v>40</v>
      </c>
      <c r="L43">
        <v>4100</v>
      </c>
      <c r="N43">
        <v>2050</v>
      </c>
      <c r="R43">
        <v>91</v>
      </c>
      <c r="V43">
        <v>42</v>
      </c>
      <c r="Z43">
        <v>90</v>
      </c>
      <c r="AH43">
        <v>71</v>
      </c>
    </row>
    <row r="44" spans="4:54" x14ac:dyDescent="0.3">
      <c r="D44">
        <v>1050</v>
      </c>
      <c r="H44">
        <v>21</v>
      </c>
      <c r="J44">
        <v>41</v>
      </c>
      <c r="L44">
        <v>4200</v>
      </c>
      <c r="N44">
        <v>2100</v>
      </c>
      <c r="R44">
        <v>92</v>
      </c>
      <c r="V44">
        <v>43</v>
      </c>
      <c r="Z44">
        <v>91</v>
      </c>
      <c r="AH44">
        <v>72</v>
      </c>
    </row>
    <row r="45" spans="4:54" x14ac:dyDescent="0.3">
      <c r="D45">
        <v>1075</v>
      </c>
      <c r="H45">
        <v>21.5</v>
      </c>
      <c r="J45">
        <v>42</v>
      </c>
      <c r="L45">
        <v>4300</v>
      </c>
      <c r="N45">
        <v>2150</v>
      </c>
      <c r="R45">
        <v>93</v>
      </c>
      <c r="V45">
        <v>44</v>
      </c>
      <c r="Z45">
        <v>92</v>
      </c>
      <c r="AH45">
        <v>73</v>
      </c>
    </row>
    <row r="46" spans="4:54" x14ac:dyDescent="0.3">
      <c r="D46">
        <v>1100</v>
      </c>
      <c r="H46">
        <v>22</v>
      </c>
      <c r="J46">
        <v>43</v>
      </c>
      <c r="L46">
        <v>4400</v>
      </c>
      <c r="N46">
        <v>2200</v>
      </c>
      <c r="R46">
        <v>94</v>
      </c>
      <c r="V46">
        <v>45</v>
      </c>
      <c r="Z46">
        <v>93</v>
      </c>
      <c r="AH46">
        <v>74</v>
      </c>
    </row>
    <row r="47" spans="4:54" x14ac:dyDescent="0.3">
      <c r="D47">
        <v>1125</v>
      </c>
      <c r="H47">
        <v>22.5</v>
      </c>
      <c r="J47">
        <v>44</v>
      </c>
      <c r="L47">
        <v>4500</v>
      </c>
      <c r="N47">
        <v>2250</v>
      </c>
      <c r="R47">
        <v>95</v>
      </c>
      <c r="V47">
        <v>46</v>
      </c>
      <c r="Z47">
        <v>94</v>
      </c>
      <c r="AH47">
        <v>75</v>
      </c>
    </row>
    <row r="48" spans="4:54" x14ac:dyDescent="0.3">
      <c r="D48">
        <v>1150</v>
      </c>
      <c r="H48">
        <v>23</v>
      </c>
      <c r="J48">
        <v>45</v>
      </c>
      <c r="L48">
        <v>4600</v>
      </c>
      <c r="N48">
        <v>2300</v>
      </c>
      <c r="R48">
        <v>96</v>
      </c>
      <c r="V48">
        <v>47</v>
      </c>
      <c r="Z48">
        <v>95</v>
      </c>
      <c r="AH48">
        <v>76</v>
      </c>
    </row>
    <row r="49" spans="4:34" x14ac:dyDescent="0.3">
      <c r="D49">
        <v>1175</v>
      </c>
      <c r="H49">
        <v>23.5</v>
      </c>
      <c r="J49">
        <v>46</v>
      </c>
      <c r="L49">
        <v>4700</v>
      </c>
      <c r="N49">
        <v>2350</v>
      </c>
      <c r="R49">
        <v>97</v>
      </c>
      <c r="V49">
        <v>48</v>
      </c>
      <c r="Z49">
        <v>96</v>
      </c>
      <c r="AH49">
        <v>77</v>
      </c>
    </row>
    <row r="50" spans="4:34" x14ac:dyDescent="0.3">
      <c r="D50">
        <v>1200</v>
      </c>
      <c r="H50">
        <v>24</v>
      </c>
      <c r="J50">
        <v>47</v>
      </c>
      <c r="L50">
        <v>4800</v>
      </c>
      <c r="N50">
        <v>2400</v>
      </c>
      <c r="R50">
        <v>98</v>
      </c>
      <c r="V50">
        <v>49</v>
      </c>
      <c r="Z50">
        <v>97</v>
      </c>
      <c r="AH50">
        <v>78</v>
      </c>
    </row>
    <row r="51" spans="4:34" x14ac:dyDescent="0.3">
      <c r="D51">
        <v>1225</v>
      </c>
      <c r="H51">
        <v>24.5</v>
      </c>
      <c r="J51">
        <v>48</v>
      </c>
      <c r="L51">
        <v>4900</v>
      </c>
      <c r="N51">
        <v>2450</v>
      </c>
      <c r="R51">
        <v>99</v>
      </c>
      <c r="V51">
        <v>50</v>
      </c>
      <c r="Z51">
        <v>98</v>
      </c>
      <c r="AH51">
        <v>79</v>
      </c>
    </row>
    <row r="52" spans="4:34" x14ac:dyDescent="0.3">
      <c r="D52">
        <v>1250</v>
      </c>
      <c r="H52">
        <v>25</v>
      </c>
      <c r="J52">
        <v>49</v>
      </c>
      <c r="L52">
        <v>5000</v>
      </c>
      <c r="N52">
        <v>2500</v>
      </c>
      <c r="R52">
        <v>100</v>
      </c>
      <c r="V52">
        <v>51</v>
      </c>
      <c r="Z52">
        <v>99</v>
      </c>
      <c r="AH52">
        <v>80</v>
      </c>
    </row>
    <row r="53" spans="4:34" x14ac:dyDescent="0.3">
      <c r="D53">
        <v>1275</v>
      </c>
      <c r="H53">
        <v>25.5</v>
      </c>
      <c r="J53">
        <v>50</v>
      </c>
      <c r="L53">
        <v>5100</v>
      </c>
      <c r="N53">
        <v>2550</v>
      </c>
      <c r="R53">
        <v>101</v>
      </c>
      <c r="V53">
        <v>52</v>
      </c>
      <c r="Z53">
        <v>100</v>
      </c>
      <c r="AH53">
        <v>81</v>
      </c>
    </row>
    <row r="54" spans="4:34" x14ac:dyDescent="0.3">
      <c r="D54">
        <v>1300</v>
      </c>
      <c r="H54">
        <v>26</v>
      </c>
      <c r="J54">
        <v>51</v>
      </c>
      <c r="L54">
        <v>5200</v>
      </c>
      <c r="N54">
        <v>2600</v>
      </c>
      <c r="R54">
        <v>102</v>
      </c>
      <c r="V54">
        <v>53</v>
      </c>
      <c r="Z54">
        <v>101</v>
      </c>
      <c r="AH54">
        <v>82</v>
      </c>
    </row>
    <row r="55" spans="4:34" x14ac:dyDescent="0.3">
      <c r="D55">
        <v>1325</v>
      </c>
      <c r="H55">
        <v>26.5</v>
      </c>
      <c r="J55">
        <v>52</v>
      </c>
      <c r="L55">
        <v>5300</v>
      </c>
      <c r="N55">
        <v>2650</v>
      </c>
      <c r="R55">
        <v>103</v>
      </c>
      <c r="V55">
        <v>54</v>
      </c>
      <c r="Z55">
        <v>102</v>
      </c>
      <c r="AH55">
        <v>83</v>
      </c>
    </row>
    <row r="56" spans="4:34" x14ac:dyDescent="0.3">
      <c r="D56">
        <v>1350</v>
      </c>
      <c r="H56">
        <v>27</v>
      </c>
      <c r="J56">
        <v>53</v>
      </c>
      <c r="L56">
        <v>5400</v>
      </c>
      <c r="N56">
        <v>2700</v>
      </c>
      <c r="R56">
        <v>104</v>
      </c>
      <c r="V56">
        <v>55</v>
      </c>
      <c r="Z56">
        <v>103</v>
      </c>
      <c r="AH56">
        <v>84</v>
      </c>
    </row>
    <row r="57" spans="4:34" x14ac:dyDescent="0.3">
      <c r="D57">
        <v>1375</v>
      </c>
      <c r="H57">
        <v>27.5</v>
      </c>
      <c r="J57">
        <v>54</v>
      </c>
      <c r="L57">
        <v>5500</v>
      </c>
      <c r="N57">
        <v>2750</v>
      </c>
      <c r="R57">
        <v>105</v>
      </c>
      <c r="V57">
        <v>56</v>
      </c>
      <c r="Z57">
        <v>104</v>
      </c>
      <c r="AH57">
        <v>85</v>
      </c>
    </row>
    <row r="58" spans="4:34" x14ac:dyDescent="0.3">
      <c r="D58">
        <v>1400</v>
      </c>
      <c r="H58">
        <v>28</v>
      </c>
      <c r="J58">
        <v>55</v>
      </c>
      <c r="L58">
        <v>5600</v>
      </c>
      <c r="N58">
        <v>2800</v>
      </c>
      <c r="R58">
        <v>106</v>
      </c>
      <c r="V58">
        <v>57</v>
      </c>
      <c r="Z58">
        <v>105</v>
      </c>
      <c r="AH58">
        <v>86</v>
      </c>
    </row>
    <row r="59" spans="4:34" x14ac:dyDescent="0.3">
      <c r="D59">
        <v>1425</v>
      </c>
      <c r="H59">
        <v>28.5</v>
      </c>
      <c r="J59">
        <v>56</v>
      </c>
      <c r="L59">
        <v>5700</v>
      </c>
      <c r="N59">
        <v>2850</v>
      </c>
      <c r="R59">
        <v>107</v>
      </c>
      <c r="V59">
        <v>58</v>
      </c>
      <c r="Z59">
        <v>106</v>
      </c>
      <c r="AH59">
        <v>87</v>
      </c>
    </row>
    <row r="60" spans="4:34" x14ac:dyDescent="0.3">
      <c r="D60">
        <v>1450</v>
      </c>
      <c r="H60">
        <v>29</v>
      </c>
      <c r="J60">
        <v>57</v>
      </c>
      <c r="L60">
        <v>5800</v>
      </c>
      <c r="N60">
        <v>2900</v>
      </c>
      <c r="R60">
        <v>108</v>
      </c>
      <c r="V60">
        <v>59</v>
      </c>
      <c r="Z60">
        <v>107</v>
      </c>
      <c r="AH60">
        <v>88</v>
      </c>
    </row>
    <row r="61" spans="4:34" x14ac:dyDescent="0.3">
      <c r="D61">
        <v>1475</v>
      </c>
      <c r="H61">
        <v>29.5</v>
      </c>
      <c r="J61">
        <v>58</v>
      </c>
      <c r="L61">
        <v>5900</v>
      </c>
      <c r="N61">
        <v>2950</v>
      </c>
      <c r="R61">
        <v>109</v>
      </c>
      <c r="V61">
        <v>60</v>
      </c>
      <c r="Z61">
        <v>108</v>
      </c>
      <c r="AH61">
        <v>89</v>
      </c>
    </row>
    <row r="62" spans="4:34" x14ac:dyDescent="0.3">
      <c r="D62">
        <v>1500</v>
      </c>
      <c r="H62">
        <v>30</v>
      </c>
      <c r="J62">
        <v>59</v>
      </c>
      <c r="L62">
        <v>6000</v>
      </c>
      <c r="N62">
        <v>3000</v>
      </c>
      <c r="R62">
        <v>110</v>
      </c>
      <c r="V62">
        <v>61</v>
      </c>
      <c r="Z62">
        <v>109</v>
      </c>
      <c r="AH62">
        <v>90</v>
      </c>
    </row>
    <row r="63" spans="4:34" x14ac:dyDescent="0.3">
      <c r="D63">
        <v>1525</v>
      </c>
      <c r="H63">
        <v>30.5</v>
      </c>
      <c r="J63">
        <v>60</v>
      </c>
      <c r="L63">
        <v>6100</v>
      </c>
      <c r="N63">
        <v>3050</v>
      </c>
      <c r="R63">
        <v>111</v>
      </c>
      <c r="V63">
        <v>62</v>
      </c>
      <c r="Z63">
        <v>110</v>
      </c>
      <c r="AH63">
        <v>91</v>
      </c>
    </row>
    <row r="64" spans="4:34" x14ac:dyDescent="0.3">
      <c r="D64">
        <v>1550</v>
      </c>
      <c r="H64">
        <v>31</v>
      </c>
      <c r="J64">
        <v>61</v>
      </c>
      <c r="L64">
        <v>6200</v>
      </c>
      <c r="N64">
        <v>3100</v>
      </c>
      <c r="R64">
        <v>112</v>
      </c>
      <c r="V64">
        <v>63</v>
      </c>
      <c r="Z64">
        <v>111</v>
      </c>
      <c r="AH64">
        <v>92</v>
      </c>
    </row>
    <row r="65" spans="4:34" x14ac:dyDescent="0.3">
      <c r="D65">
        <v>1575</v>
      </c>
      <c r="H65">
        <v>31.5</v>
      </c>
      <c r="J65">
        <v>62</v>
      </c>
      <c r="L65">
        <v>6300</v>
      </c>
      <c r="N65">
        <v>3150</v>
      </c>
      <c r="R65">
        <v>113</v>
      </c>
      <c r="V65">
        <v>64</v>
      </c>
      <c r="Z65">
        <v>112</v>
      </c>
      <c r="AH65">
        <v>93</v>
      </c>
    </row>
    <row r="66" spans="4:34" x14ac:dyDescent="0.3">
      <c r="D66">
        <v>1600</v>
      </c>
      <c r="H66">
        <v>32</v>
      </c>
      <c r="J66">
        <v>63</v>
      </c>
      <c r="L66">
        <v>6400</v>
      </c>
      <c r="N66">
        <v>3200</v>
      </c>
      <c r="R66">
        <v>114</v>
      </c>
      <c r="V66">
        <v>65</v>
      </c>
      <c r="Z66">
        <v>113</v>
      </c>
      <c r="AH66">
        <v>94</v>
      </c>
    </row>
    <row r="67" spans="4:34" x14ac:dyDescent="0.3">
      <c r="D67">
        <v>1625</v>
      </c>
      <c r="H67">
        <v>32.5</v>
      </c>
      <c r="J67">
        <v>64</v>
      </c>
      <c r="L67">
        <v>6500</v>
      </c>
      <c r="N67">
        <v>3250</v>
      </c>
      <c r="R67">
        <v>115</v>
      </c>
      <c r="V67">
        <v>66</v>
      </c>
      <c r="Z67">
        <v>114</v>
      </c>
      <c r="AH67">
        <v>95</v>
      </c>
    </row>
    <row r="68" spans="4:34" x14ac:dyDescent="0.3">
      <c r="D68">
        <v>1650</v>
      </c>
      <c r="H68">
        <v>33</v>
      </c>
      <c r="J68">
        <v>65</v>
      </c>
      <c r="L68">
        <v>6600</v>
      </c>
      <c r="N68">
        <v>3300</v>
      </c>
      <c r="R68">
        <v>116</v>
      </c>
      <c r="V68">
        <v>67</v>
      </c>
      <c r="Z68">
        <v>115</v>
      </c>
      <c r="AH68">
        <v>96</v>
      </c>
    </row>
    <row r="69" spans="4:34" x14ac:dyDescent="0.3">
      <c r="D69">
        <v>1675</v>
      </c>
      <c r="H69">
        <v>33.5</v>
      </c>
      <c r="J69">
        <v>66</v>
      </c>
      <c r="L69">
        <v>6700</v>
      </c>
      <c r="N69">
        <v>3350</v>
      </c>
      <c r="R69">
        <v>117</v>
      </c>
      <c r="V69">
        <v>68</v>
      </c>
      <c r="Z69">
        <v>116</v>
      </c>
      <c r="AH69">
        <v>97</v>
      </c>
    </row>
    <row r="70" spans="4:34" x14ac:dyDescent="0.3">
      <c r="D70">
        <v>1700</v>
      </c>
      <c r="H70">
        <v>34</v>
      </c>
      <c r="J70">
        <v>67</v>
      </c>
      <c r="L70">
        <v>6800</v>
      </c>
      <c r="N70">
        <v>3400</v>
      </c>
      <c r="R70">
        <v>118</v>
      </c>
      <c r="V70">
        <v>69</v>
      </c>
      <c r="Z70">
        <v>117</v>
      </c>
      <c r="AH70">
        <v>98</v>
      </c>
    </row>
    <row r="71" spans="4:34" x14ac:dyDescent="0.3">
      <c r="D71">
        <v>1725</v>
      </c>
      <c r="H71">
        <v>34.5</v>
      </c>
      <c r="J71">
        <v>68</v>
      </c>
      <c r="L71">
        <v>6900</v>
      </c>
      <c r="N71">
        <v>3450</v>
      </c>
      <c r="R71">
        <v>119</v>
      </c>
      <c r="V71">
        <v>70</v>
      </c>
      <c r="Z71">
        <v>118</v>
      </c>
      <c r="AH71">
        <v>99</v>
      </c>
    </row>
    <row r="72" spans="4:34" x14ac:dyDescent="0.3">
      <c r="D72">
        <v>1750</v>
      </c>
      <c r="H72">
        <v>35</v>
      </c>
      <c r="J72">
        <v>69</v>
      </c>
      <c r="L72">
        <v>7000</v>
      </c>
      <c r="N72">
        <v>3500</v>
      </c>
      <c r="R72">
        <v>120</v>
      </c>
      <c r="V72">
        <v>71</v>
      </c>
      <c r="Z72">
        <v>119</v>
      </c>
      <c r="AH72">
        <v>100</v>
      </c>
    </row>
    <row r="73" spans="4:34" x14ac:dyDescent="0.3">
      <c r="D73">
        <v>1775</v>
      </c>
      <c r="H73">
        <v>35.5</v>
      </c>
      <c r="J73">
        <v>70</v>
      </c>
      <c r="L73">
        <v>7100</v>
      </c>
      <c r="N73">
        <v>3550</v>
      </c>
      <c r="R73">
        <v>121</v>
      </c>
      <c r="V73">
        <v>72</v>
      </c>
      <c r="Z73">
        <v>120</v>
      </c>
      <c r="AH73">
        <v>101</v>
      </c>
    </row>
    <row r="74" spans="4:34" x14ac:dyDescent="0.3">
      <c r="D74">
        <v>1800</v>
      </c>
      <c r="H74">
        <v>36</v>
      </c>
      <c r="J74">
        <v>71</v>
      </c>
      <c r="L74">
        <v>7200</v>
      </c>
      <c r="N74">
        <v>3600</v>
      </c>
      <c r="R74">
        <v>122</v>
      </c>
      <c r="V74">
        <v>73</v>
      </c>
      <c r="Z74">
        <v>121</v>
      </c>
      <c r="AH74">
        <v>102</v>
      </c>
    </row>
    <row r="75" spans="4:34" x14ac:dyDescent="0.3">
      <c r="D75">
        <v>1825</v>
      </c>
      <c r="H75">
        <v>36.5</v>
      </c>
      <c r="J75">
        <v>72</v>
      </c>
      <c r="L75">
        <v>7300</v>
      </c>
      <c r="N75">
        <v>3650</v>
      </c>
      <c r="R75">
        <v>123</v>
      </c>
      <c r="V75">
        <v>74</v>
      </c>
      <c r="Z75">
        <v>122</v>
      </c>
      <c r="AH75">
        <v>103</v>
      </c>
    </row>
    <row r="76" spans="4:34" x14ac:dyDescent="0.3">
      <c r="D76">
        <v>1850</v>
      </c>
      <c r="H76">
        <v>37</v>
      </c>
      <c r="J76">
        <v>73</v>
      </c>
      <c r="L76">
        <v>7400</v>
      </c>
      <c r="N76">
        <v>3700</v>
      </c>
      <c r="R76">
        <v>124</v>
      </c>
      <c r="V76">
        <v>75</v>
      </c>
      <c r="Z76">
        <v>123</v>
      </c>
      <c r="AH76">
        <v>104</v>
      </c>
    </row>
    <row r="77" spans="4:34" x14ac:dyDescent="0.3">
      <c r="D77">
        <v>1875</v>
      </c>
      <c r="H77">
        <v>37.5</v>
      </c>
      <c r="J77">
        <v>74</v>
      </c>
      <c r="L77">
        <v>7500</v>
      </c>
      <c r="N77">
        <v>3750</v>
      </c>
      <c r="R77">
        <v>125</v>
      </c>
      <c r="V77">
        <v>76</v>
      </c>
      <c r="Z77">
        <v>124</v>
      </c>
      <c r="AH77">
        <v>105</v>
      </c>
    </row>
    <row r="78" spans="4:34" x14ac:dyDescent="0.3">
      <c r="D78">
        <v>1900</v>
      </c>
      <c r="H78">
        <v>38</v>
      </c>
      <c r="J78">
        <v>75</v>
      </c>
      <c r="L78">
        <v>7600</v>
      </c>
      <c r="N78">
        <v>3800</v>
      </c>
      <c r="R78">
        <v>126</v>
      </c>
      <c r="V78">
        <v>77</v>
      </c>
      <c r="Z78">
        <v>125</v>
      </c>
      <c r="AH78">
        <v>106</v>
      </c>
    </row>
    <row r="79" spans="4:34" x14ac:dyDescent="0.3">
      <c r="D79">
        <v>1925</v>
      </c>
      <c r="H79">
        <v>38.5</v>
      </c>
      <c r="J79">
        <v>76</v>
      </c>
      <c r="L79">
        <v>7700</v>
      </c>
      <c r="N79">
        <v>3850</v>
      </c>
      <c r="R79">
        <v>127</v>
      </c>
      <c r="V79">
        <v>78</v>
      </c>
      <c r="Z79">
        <v>126</v>
      </c>
      <c r="AH79">
        <v>107</v>
      </c>
    </row>
    <row r="80" spans="4:34" x14ac:dyDescent="0.3">
      <c r="D80">
        <v>1950</v>
      </c>
      <c r="H80">
        <v>39</v>
      </c>
      <c r="J80">
        <v>77</v>
      </c>
      <c r="L80">
        <v>7800</v>
      </c>
      <c r="N80">
        <v>3900</v>
      </c>
      <c r="R80">
        <v>128</v>
      </c>
      <c r="V80">
        <v>79</v>
      </c>
      <c r="Z80">
        <v>127</v>
      </c>
      <c r="AH80">
        <v>108</v>
      </c>
    </row>
    <row r="81" spans="4:34" x14ac:dyDescent="0.3">
      <c r="D81">
        <v>1975</v>
      </c>
      <c r="H81">
        <v>39.5</v>
      </c>
      <c r="J81">
        <v>78</v>
      </c>
      <c r="L81">
        <v>7900</v>
      </c>
      <c r="N81">
        <v>3950</v>
      </c>
      <c r="R81">
        <v>129</v>
      </c>
      <c r="V81">
        <v>80</v>
      </c>
      <c r="Z81">
        <v>128</v>
      </c>
      <c r="AH81">
        <v>109</v>
      </c>
    </row>
    <row r="82" spans="4:34" x14ac:dyDescent="0.3">
      <c r="D82">
        <v>2000</v>
      </c>
      <c r="H82">
        <v>40</v>
      </c>
      <c r="J82">
        <v>79</v>
      </c>
      <c r="L82">
        <v>8000</v>
      </c>
      <c r="N82">
        <v>4000</v>
      </c>
      <c r="R82">
        <v>130</v>
      </c>
      <c r="V82">
        <v>81</v>
      </c>
      <c r="Z82">
        <v>129</v>
      </c>
      <c r="AH82">
        <v>110</v>
      </c>
    </row>
    <row r="83" spans="4:34" x14ac:dyDescent="0.3">
      <c r="D83">
        <v>2025</v>
      </c>
      <c r="H83">
        <v>40.5</v>
      </c>
      <c r="J83">
        <v>80</v>
      </c>
      <c r="L83">
        <v>8100</v>
      </c>
      <c r="N83">
        <v>4050</v>
      </c>
      <c r="R83">
        <v>131</v>
      </c>
      <c r="V83">
        <v>82</v>
      </c>
      <c r="Z83">
        <v>130</v>
      </c>
      <c r="AH83">
        <v>111</v>
      </c>
    </row>
    <row r="84" spans="4:34" x14ac:dyDescent="0.3">
      <c r="D84">
        <v>2050</v>
      </c>
      <c r="H84">
        <v>41</v>
      </c>
      <c r="J84">
        <v>81</v>
      </c>
      <c r="L84">
        <v>8200</v>
      </c>
      <c r="N84">
        <v>4100</v>
      </c>
      <c r="R84">
        <v>132</v>
      </c>
      <c r="V84">
        <v>83</v>
      </c>
      <c r="Z84">
        <v>131</v>
      </c>
      <c r="AH84">
        <v>112</v>
      </c>
    </row>
    <row r="85" spans="4:34" x14ac:dyDescent="0.3">
      <c r="D85">
        <v>2075</v>
      </c>
      <c r="H85">
        <v>41.5</v>
      </c>
      <c r="J85">
        <v>82</v>
      </c>
      <c r="L85">
        <v>8300</v>
      </c>
      <c r="N85">
        <v>4150</v>
      </c>
      <c r="R85">
        <v>133</v>
      </c>
      <c r="V85">
        <v>84</v>
      </c>
      <c r="Z85">
        <v>132</v>
      </c>
      <c r="AH85">
        <v>113</v>
      </c>
    </row>
    <row r="86" spans="4:34" x14ac:dyDescent="0.3">
      <c r="D86">
        <v>2100</v>
      </c>
      <c r="H86">
        <v>42</v>
      </c>
      <c r="J86">
        <v>83</v>
      </c>
      <c r="L86">
        <v>8400</v>
      </c>
      <c r="N86">
        <v>4200</v>
      </c>
      <c r="R86">
        <v>134</v>
      </c>
      <c r="V86">
        <v>85</v>
      </c>
      <c r="Z86">
        <v>133</v>
      </c>
      <c r="AH86">
        <v>114</v>
      </c>
    </row>
    <row r="87" spans="4:34" x14ac:dyDescent="0.3">
      <c r="D87">
        <v>2125</v>
      </c>
      <c r="H87">
        <v>42.5</v>
      </c>
      <c r="J87">
        <v>84</v>
      </c>
      <c r="L87">
        <v>8500</v>
      </c>
      <c r="N87">
        <v>4250</v>
      </c>
      <c r="R87">
        <v>135</v>
      </c>
      <c r="V87">
        <v>86</v>
      </c>
      <c r="Z87">
        <v>134</v>
      </c>
      <c r="AH87">
        <v>115</v>
      </c>
    </row>
    <row r="88" spans="4:34" x14ac:dyDescent="0.3">
      <c r="D88">
        <v>2150</v>
      </c>
      <c r="H88">
        <v>43</v>
      </c>
      <c r="J88">
        <v>85</v>
      </c>
      <c r="L88">
        <v>8600</v>
      </c>
      <c r="N88">
        <v>4300</v>
      </c>
      <c r="R88">
        <v>136</v>
      </c>
      <c r="V88">
        <v>87</v>
      </c>
      <c r="Z88">
        <v>135</v>
      </c>
      <c r="AH88">
        <v>116</v>
      </c>
    </row>
    <row r="89" spans="4:34" x14ac:dyDescent="0.3">
      <c r="D89">
        <v>2175</v>
      </c>
      <c r="H89">
        <v>43.5</v>
      </c>
      <c r="J89">
        <v>86</v>
      </c>
      <c r="L89">
        <v>8700</v>
      </c>
      <c r="N89">
        <v>4350</v>
      </c>
      <c r="R89">
        <v>137</v>
      </c>
      <c r="V89">
        <v>88</v>
      </c>
      <c r="Z89">
        <v>136</v>
      </c>
      <c r="AH89">
        <v>117</v>
      </c>
    </row>
    <row r="90" spans="4:34" x14ac:dyDescent="0.3">
      <c r="D90">
        <v>2200</v>
      </c>
      <c r="H90">
        <v>44</v>
      </c>
      <c r="J90">
        <v>87</v>
      </c>
      <c r="L90">
        <v>8800</v>
      </c>
      <c r="N90">
        <v>4400</v>
      </c>
      <c r="R90">
        <v>138</v>
      </c>
      <c r="V90">
        <v>89</v>
      </c>
      <c r="Z90">
        <v>137</v>
      </c>
      <c r="AH90">
        <v>118</v>
      </c>
    </row>
    <row r="91" spans="4:34" x14ac:dyDescent="0.3">
      <c r="D91">
        <v>2225</v>
      </c>
      <c r="H91">
        <v>44.5</v>
      </c>
      <c r="J91">
        <v>88</v>
      </c>
      <c r="L91">
        <v>8900</v>
      </c>
      <c r="N91">
        <v>4450</v>
      </c>
      <c r="R91">
        <v>139</v>
      </c>
      <c r="V91">
        <v>90</v>
      </c>
      <c r="Z91">
        <v>138</v>
      </c>
      <c r="AH91">
        <v>119</v>
      </c>
    </row>
    <row r="92" spans="4:34" x14ac:dyDescent="0.3">
      <c r="D92">
        <v>2250</v>
      </c>
      <c r="H92">
        <v>45</v>
      </c>
      <c r="J92">
        <v>89</v>
      </c>
      <c r="L92">
        <v>9000</v>
      </c>
      <c r="N92">
        <v>4500</v>
      </c>
      <c r="R92">
        <v>140</v>
      </c>
      <c r="V92">
        <v>91</v>
      </c>
      <c r="Z92">
        <v>139</v>
      </c>
      <c r="AH92">
        <v>120</v>
      </c>
    </row>
    <row r="93" spans="4:34" x14ac:dyDescent="0.3">
      <c r="D93">
        <v>2275</v>
      </c>
      <c r="H93">
        <v>45.5</v>
      </c>
      <c r="J93">
        <v>90</v>
      </c>
      <c r="L93">
        <v>9100</v>
      </c>
      <c r="N93">
        <v>4550</v>
      </c>
      <c r="R93">
        <v>141</v>
      </c>
      <c r="V93">
        <v>92</v>
      </c>
      <c r="Z93">
        <v>140</v>
      </c>
      <c r="AH93">
        <v>121</v>
      </c>
    </row>
    <row r="94" spans="4:34" x14ac:dyDescent="0.3">
      <c r="D94">
        <v>2300</v>
      </c>
      <c r="H94">
        <v>46</v>
      </c>
      <c r="J94">
        <v>91</v>
      </c>
      <c r="L94">
        <v>9200</v>
      </c>
      <c r="N94">
        <v>4600</v>
      </c>
      <c r="R94">
        <v>142</v>
      </c>
      <c r="V94">
        <v>93</v>
      </c>
      <c r="Z94">
        <v>141</v>
      </c>
      <c r="AH94">
        <v>122</v>
      </c>
    </row>
    <row r="95" spans="4:34" x14ac:dyDescent="0.3">
      <c r="D95">
        <v>2325</v>
      </c>
      <c r="H95">
        <v>46.5</v>
      </c>
      <c r="J95">
        <v>92</v>
      </c>
      <c r="L95">
        <v>9300</v>
      </c>
      <c r="N95">
        <v>4650</v>
      </c>
      <c r="R95">
        <v>143</v>
      </c>
      <c r="V95">
        <v>94</v>
      </c>
      <c r="Z95">
        <v>142</v>
      </c>
      <c r="AH95">
        <v>123</v>
      </c>
    </row>
    <row r="96" spans="4:34" x14ac:dyDescent="0.3">
      <c r="D96">
        <v>2350</v>
      </c>
      <c r="H96">
        <v>47</v>
      </c>
      <c r="J96">
        <v>93</v>
      </c>
      <c r="L96">
        <v>9400</v>
      </c>
      <c r="N96">
        <v>4700</v>
      </c>
      <c r="R96">
        <v>144</v>
      </c>
      <c r="V96">
        <v>95</v>
      </c>
      <c r="Z96">
        <v>143</v>
      </c>
      <c r="AH96">
        <v>124</v>
      </c>
    </row>
    <row r="97" spans="4:34" x14ac:dyDescent="0.3">
      <c r="D97">
        <v>2375</v>
      </c>
      <c r="H97">
        <v>47.5</v>
      </c>
      <c r="J97">
        <v>94</v>
      </c>
      <c r="L97">
        <v>9500</v>
      </c>
      <c r="N97">
        <v>4750</v>
      </c>
      <c r="R97">
        <v>145</v>
      </c>
      <c r="V97">
        <v>96</v>
      </c>
      <c r="Z97">
        <v>144</v>
      </c>
      <c r="AH97">
        <v>125</v>
      </c>
    </row>
    <row r="98" spans="4:34" x14ac:dyDescent="0.3">
      <c r="D98">
        <v>2400</v>
      </c>
      <c r="H98">
        <v>48</v>
      </c>
      <c r="J98">
        <v>95</v>
      </c>
      <c r="L98">
        <v>9600</v>
      </c>
      <c r="N98">
        <v>4800</v>
      </c>
      <c r="R98">
        <v>146</v>
      </c>
      <c r="V98">
        <v>97</v>
      </c>
      <c r="Z98">
        <v>145</v>
      </c>
      <c r="AH98">
        <v>126</v>
      </c>
    </row>
    <row r="99" spans="4:34" x14ac:dyDescent="0.3">
      <c r="D99">
        <v>2425</v>
      </c>
      <c r="H99">
        <v>48.5</v>
      </c>
      <c r="J99">
        <v>96</v>
      </c>
      <c r="L99">
        <v>9700</v>
      </c>
      <c r="N99">
        <v>4850</v>
      </c>
      <c r="R99">
        <v>147</v>
      </c>
      <c r="V99">
        <v>98</v>
      </c>
      <c r="Z99">
        <v>146</v>
      </c>
      <c r="AH99">
        <v>127</v>
      </c>
    </row>
    <row r="100" spans="4:34" x14ac:dyDescent="0.3">
      <c r="D100">
        <v>2450</v>
      </c>
      <c r="H100">
        <v>49</v>
      </c>
      <c r="J100">
        <v>97</v>
      </c>
      <c r="L100">
        <v>9800</v>
      </c>
      <c r="N100">
        <v>4900</v>
      </c>
      <c r="R100">
        <v>148</v>
      </c>
      <c r="V100">
        <v>99</v>
      </c>
      <c r="Z100">
        <v>147</v>
      </c>
      <c r="AH100">
        <v>128</v>
      </c>
    </row>
    <row r="101" spans="4:34" x14ac:dyDescent="0.3">
      <c r="D101">
        <v>2475</v>
      </c>
      <c r="H101">
        <v>49.5</v>
      </c>
      <c r="J101">
        <v>98</v>
      </c>
      <c r="L101">
        <v>9900</v>
      </c>
      <c r="N101">
        <v>4950</v>
      </c>
      <c r="R101">
        <v>149</v>
      </c>
      <c r="V101">
        <v>100</v>
      </c>
      <c r="Z101">
        <v>148</v>
      </c>
      <c r="AH101">
        <v>129</v>
      </c>
    </row>
    <row r="102" spans="4:34" x14ac:dyDescent="0.3">
      <c r="D102">
        <v>2500</v>
      </c>
      <c r="H102">
        <v>50</v>
      </c>
      <c r="J102">
        <v>99</v>
      </c>
      <c r="L102">
        <v>10000</v>
      </c>
      <c r="N102">
        <v>5000</v>
      </c>
      <c r="R102">
        <v>150</v>
      </c>
      <c r="V102" t="s">
        <v>348</v>
      </c>
      <c r="Z102">
        <v>149</v>
      </c>
      <c r="AH102">
        <v>130</v>
      </c>
    </row>
    <row r="103" spans="4:34" x14ac:dyDescent="0.3">
      <c r="D103">
        <v>2525</v>
      </c>
      <c r="H103" t="s">
        <v>292</v>
      </c>
      <c r="J103">
        <v>100</v>
      </c>
      <c r="L103">
        <v>10100</v>
      </c>
      <c r="N103">
        <v>5050</v>
      </c>
      <c r="R103">
        <v>151</v>
      </c>
      <c r="Z103">
        <v>150</v>
      </c>
      <c r="AH103">
        <v>131</v>
      </c>
    </row>
    <row r="104" spans="4:34" x14ac:dyDescent="0.3">
      <c r="D104">
        <v>2550</v>
      </c>
      <c r="L104">
        <v>10200</v>
      </c>
      <c r="N104">
        <v>5100</v>
      </c>
      <c r="R104">
        <v>152</v>
      </c>
      <c r="Z104">
        <v>151</v>
      </c>
      <c r="AH104">
        <v>132</v>
      </c>
    </row>
    <row r="105" spans="4:34" x14ac:dyDescent="0.3">
      <c r="D105">
        <v>2575</v>
      </c>
      <c r="L105">
        <v>10300</v>
      </c>
      <c r="N105">
        <v>5150</v>
      </c>
      <c r="R105">
        <v>153</v>
      </c>
      <c r="Z105">
        <v>152</v>
      </c>
      <c r="AH105">
        <v>133</v>
      </c>
    </row>
    <row r="106" spans="4:34" x14ac:dyDescent="0.3">
      <c r="D106">
        <v>2600</v>
      </c>
      <c r="L106">
        <v>10400</v>
      </c>
      <c r="N106">
        <v>5200</v>
      </c>
      <c r="R106">
        <v>154</v>
      </c>
      <c r="Z106">
        <v>153</v>
      </c>
      <c r="AH106">
        <v>134</v>
      </c>
    </row>
    <row r="107" spans="4:34" x14ac:dyDescent="0.3">
      <c r="D107">
        <v>2625</v>
      </c>
      <c r="L107">
        <v>10500</v>
      </c>
      <c r="N107">
        <v>5250</v>
      </c>
      <c r="R107">
        <v>155</v>
      </c>
      <c r="Z107">
        <v>154</v>
      </c>
      <c r="AH107">
        <v>135</v>
      </c>
    </row>
    <row r="108" spans="4:34" x14ac:dyDescent="0.3">
      <c r="D108">
        <v>2650</v>
      </c>
      <c r="L108">
        <v>10600</v>
      </c>
      <c r="N108">
        <v>5300</v>
      </c>
      <c r="R108">
        <v>156</v>
      </c>
      <c r="Z108">
        <v>155</v>
      </c>
      <c r="AH108">
        <v>136</v>
      </c>
    </row>
    <row r="109" spans="4:34" x14ac:dyDescent="0.3">
      <c r="D109">
        <v>2675</v>
      </c>
      <c r="L109">
        <v>10700</v>
      </c>
      <c r="N109">
        <v>5350</v>
      </c>
      <c r="R109">
        <v>157</v>
      </c>
      <c r="Z109">
        <v>156</v>
      </c>
      <c r="AH109">
        <v>137</v>
      </c>
    </row>
    <row r="110" spans="4:34" x14ac:dyDescent="0.3">
      <c r="D110">
        <v>2700</v>
      </c>
      <c r="L110">
        <v>10800</v>
      </c>
      <c r="N110">
        <v>5400</v>
      </c>
      <c r="R110">
        <v>158</v>
      </c>
      <c r="Z110">
        <v>157</v>
      </c>
      <c r="AH110">
        <v>138</v>
      </c>
    </row>
    <row r="111" spans="4:34" x14ac:dyDescent="0.3">
      <c r="D111">
        <v>2725</v>
      </c>
      <c r="L111">
        <v>10900</v>
      </c>
      <c r="N111">
        <v>5450</v>
      </c>
      <c r="R111">
        <v>159</v>
      </c>
      <c r="Z111">
        <v>158</v>
      </c>
      <c r="AH111">
        <v>139</v>
      </c>
    </row>
    <row r="112" spans="4:34" x14ac:dyDescent="0.3">
      <c r="D112">
        <v>2750</v>
      </c>
      <c r="L112">
        <v>11000</v>
      </c>
      <c r="N112">
        <v>5500</v>
      </c>
      <c r="R112">
        <v>160</v>
      </c>
      <c r="Z112">
        <v>159</v>
      </c>
      <c r="AH112">
        <v>140</v>
      </c>
    </row>
    <row r="113" spans="4:34" x14ac:dyDescent="0.3">
      <c r="D113">
        <v>2775</v>
      </c>
      <c r="L113">
        <v>11100</v>
      </c>
      <c r="N113">
        <v>5550</v>
      </c>
      <c r="R113">
        <v>161</v>
      </c>
      <c r="Z113">
        <v>160</v>
      </c>
      <c r="AH113">
        <v>141</v>
      </c>
    </row>
    <row r="114" spans="4:34" x14ac:dyDescent="0.3">
      <c r="D114">
        <v>2800</v>
      </c>
      <c r="L114">
        <v>11200</v>
      </c>
      <c r="N114">
        <v>5600</v>
      </c>
      <c r="R114">
        <v>162</v>
      </c>
      <c r="Z114">
        <v>161</v>
      </c>
      <c r="AH114">
        <v>142</v>
      </c>
    </row>
    <row r="115" spans="4:34" x14ac:dyDescent="0.3">
      <c r="D115">
        <v>2825</v>
      </c>
      <c r="L115">
        <v>11300</v>
      </c>
      <c r="N115">
        <v>5650</v>
      </c>
      <c r="R115">
        <v>163</v>
      </c>
      <c r="Z115">
        <v>162</v>
      </c>
      <c r="AH115">
        <v>143</v>
      </c>
    </row>
    <row r="116" spans="4:34" x14ac:dyDescent="0.3">
      <c r="D116">
        <v>2850</v>
      </c>
      <c r="L116">
        <v>11400</v>
      </c>
      <c r="N116">
        <v>5700</v>
      </c>
      <c r="R116">
        <v>164</v>
      </c>
      <c r="Z116">
        <v>163</v>
      </c>
      <c r="AH116">
        <v>144</v>
      </c>
    </row>
    <row r="117" spans="4:34" x14ac:dyDescent="0.3">
      <c r="D117">
        <v>2875</v>
      </c>
      <c r="L117">
        <v>11500</v>
      </c>
      <c r="N117">
        <v>5750</v>
      </c>
      <c r="R117">
        <v>165</v>
      </c>
      <c r="Z117">
        <v>164</v>
      </c>
      <c r="AH117">
        <v>145</v>
      </c>
    </row>
    <row r="118" spans="4:34" x14ac:dyDescent="0.3">
      <c r="D118">
        <v>2900</v>
      </c>
      <c r="L118">
        <v>11600</v>
      </c>
      <c r="N118">
        <v>5800</v>
      </c>
      <c r="R118">
        <v>166</v>
      </c>
      <c r="Z118">
        <v>165</v>
      </c>
      <c r="AH118">
        <v>146</v>
      </c>
    </row>
    <row r="119" spans="4:34" x14ac:dyDescent="0.3">
      <c r="D119">
        <v>2925</v>
      </c>
      <c r="L119">
        <v>11700</v>
      </c>
      <c r="N119">
        <v>5850</v>
      </c>
      <c r="R119">
        <v>167</v>
      </c>
      <c r="Z119">
        <v>166</v>
      </c>
      <c r="AH119">
        <v>147</v>
      </c>
    </row>
    <row r="120" spans="4:34" x14ac:dyDescent="0.3">
      <c r="D120">
        <v>2950</v>
      </c>
      <c r="L120">
        <v>11800</v>
      </c>
      <c r="N120">
        <v>5900</v>
      </c>
      <c r="R120">
        <v>168</v>
      </c>
      <c r="Z120">
        <v>167</v>
      </c>
      <c r="AH120">
        <v>148</v>
      </c>
    </row>
    <row r="121" spans="4:34" x14ac:dyDescent="0.3">
      <c r="D121">
        <v>2975</v>
      </c>
      <c r="L121">
        <v>11900</v>
      </c>
      <c r="N121">
        <v>5950</v>
      </c>
      <c r="R121">
        <v>169</v>
      </c>
      <c r="Z121">
        <v>168</v>
      </c>
      <c r="AH121">
        <v>149</v>
      </c>
    </row>
    <row r="122" spans="4:34" x14ac:dyDescent="0.3">
      <c r="D122">
        <v>3000</v>
      </c>
      <c r="L122">
        <v>12000</v>
      </c>
      <c r="N122">
        <v>6000</v>
      </c>
      <c r="R122">
        <v>170</v>
      </c>
      <c r="Z122">
        <v>169</v>
      </c>
      <c r="AH122">
        <v>150</v>
      </c>
    </row>
    <row r="123" spans="4:34" x14ac:dyDescent="0.3">
      <c r="D123">
        <v>3025</v>
      </c>
      <c r="L123">
        <v>12100</v>
      </c>
      <c r="N123">
        <v>6050</v>
      </c>
      <c r="R123">
        <v>171</v>
      </c>
      <c r="Z123">
        <v>170</v>
      </c>
      <c r="AH123">
        <v>151</v>
      </c>
    </row>
    <row r="124" spans="4:34" x14ac:dyDescent="0.3">
      <c r="D124">
        <v>3050</v>
      </c>
      <c r="L124">
        <v>12200</v>
      </c>
      <c r="N124">
        <v>6100</v>
      </c>
      <c r="R124">
        <v>172</v>
      </c>
      <c r="Z124">
        <v>171</v>
      </c>
      <c r="AH124">
        <v>152</v>
      </c>
    </row>
    <row r="125" spans="4:34" x14ac:dyDescent="0.3">
      <c r="D125">
        <v>3075</v>
      </c>
      <c r="L125">
        <v>12300</v>
      </c>
      <c r="N125">
        <v>6150</v>
      </c>
      <c r="R125">
        <v>173</v>
      </c>
      <c r="Z125">
        <v>172</v>
      </c>
      <c r="AH125">
        <v>153</v>
      </c>
    </row>
    <row r="126" spans="4:34" x14ac:dyDescent="0.3">
      <c r="D126">
        <v>3100</v>
      </c>
      <c r="L126">
        <v>12400</v>
      </c>
      <c r="N126">
        <v>6200</v>
      </c>
      <c r="R126">
        <v>174</v>
      </c>
      <c r="Z126">
        <v>173</v>
      </c>
      <c r="AH126">
        <v>154</v>
      </c>
    </row>
    <row r="127" spans="4:34" x14ac:dyDescent="0.3">
      <c r="D127">
        <v>3125</v>
      </c>
      <c r="L127">
        <v>12500</v>
      </c>
      <c r="N127">
        <v>6250</v>
      </c>
      <c r="R127">
        <v>175</v>
      </c>
      <c r="Z127">
        <v>174</v>
      </c>
      <c r="AH127">
        <v>155</v>
      </c>
    </row>
    <row r="128" spans="4:34" x14ac:dyDescent="0.3">
      <c r="D128">
        <v>3150</v>
      </c>
      <c r="L128">
        <v>12600</v>
      </c>
      <c r="N128">
        <v>6300</v>
      </c>
      <c r="R128">
        <v>176</v>
      </c>
      <c r="Z128">
        <v>175</v>
      </c>
      <c r="AH128">
        <v>156</v>
      </c>
    </row>
    <row r="129" spans="4:34" x14ac:dyDescent="0.3">
      <c r="D129">
        <v>3175</v>
      </c>
      <c r="L129">
        <v>12700</v>
      </c>
      <c r="N129">
        <v>6350</v>
      </c>
      <c r="R129">
        <v>177</v>
      </c>
      <c r="Z129">
        <v>176</v>
      </c>
      <c r="AH129">
        <v>157</v>
      </c>
    </row>
    <row r="130" spans="4:34" x14ac:dyDescent="0.3">
      <c r="D130">
        <v>3200</v>
      </c>
      <c r="L130">
        <v>12800</v>
      </c>
      <c r="N130">
        <v>6400</v>
      </c>
      <c r="R130">
        <v>178</v>
      </c>
      <c r="Z130">
        <v>177</v>
      </c>
      <c r="AH130">
        <v>158</v>
      </c>
    </row>
    <row r="131" spans="4:34" x14ac:dyDescent="0.3">
      <c r="D131">
        <v>3225</v>
      </c>
      <c r="L131">
        <v>12900</v>
      </c>
      <c r="N131">
        <v>6450</v>
      </c>
      <c r="R131">
        <v>179</v>
      </c>
      <c r="Z131">
        <v>178</v>
      </c>
      <c r="AH131">
        <v>159</v>
      </c>
    </row>
    <row r="132" spans="4:34" x14ac:dyDescent="0.3">
      <c r="D132">
        <v>3250</v>
      </c>
      <c r="L132">
        <v>13000</v>
      </c>
      <c r="N132">
        <v>6500</v>
      </c>
      <c r="R132">
        <v>180</v>
      </c>
      <c r="Z132">
        <v>179</v>
      </c>
      <c r="AH132">
        <v>160</v>
      </c>
    </row>
    <row r="133" spans="4:34" x14ac:dyDescent="0.3">
      <c r="D133">
        <v>3275</v>
      </c>
      <c r="L133">
        <v>13100</v>
      </c>
      <c r="N133">
        <v>6550</v>
      </c>
      <c r="R133">
        <v>181</v>
      </c>
      <c r="Z133">
        <v>180</v>
      </c>
      <c r="AH133">
        <v>161</v>
      </c>
    </row>
    <row r="134" spans="4:34" x14ac:dyDescent="0.3">
      <c r="D134">
        <v>3300</v>
      </c>
      <c r="L134">
        <v>13200</v>
      </c>
      <c r="N134">
        <v>6600</v>
      </c>
      <c r="R134">
        <v>182</v>
      </c>
      <c r="Z134">
        <v>181</v>
      </c>
      <c r="AH134">
        <v>162</v>
      </c>
    </row>
    <row r="135" spans="4:34" x14ac:dyDescent="0.3">
      <c r="D135">
        <v>3325</v>
      </c>
      <c r="L135">
        <v>13300</v>
      </c>
      <c r="N135">
        <v>6650</v>
      </c>
      <c r="R135">
        <v>183</v>
      </c>
      <c r="Z135">
        <v>182</v>
      </c>
      <c r="AH135">
        <v>163</v>
      </c>
    </row>
    <row r="136" spans="4:34" x14ac:dyDescent="0.3">
      <c r="D136">
        <v>3350</v>
      </c>
      <c r="L136">
        <v>13400</v>
      </c>
      <c r="N136">
        <v>6700</v>
      </c>
      <c r="R136">
        <v>184</v>
      </c>
      <c r="Z136">
        <v>183</v>
      </c>
      <c r="AH136">
        <v>164</v>
      </c>
    </row>
    <row r="137" spans="4:34" x14ac:dyDescent="0.3">
      <c r="D137">
        <v>3375</v>
      </c>
      <c r="L137">
        <v>13500</v>
      </c>
      <c r="N137">
        <v>6750</v>
      </c>
      <c r="R137">
        <v>185</v>
      </c>
      <c r="Z137">
        <v>184</v>
      </c>
      <c r="AH137">
        <v>165</v>
      </c>
    </row>
    <row r="138" spans="4:34" x14ac:dyDescent="0.3">
      <c r="D138">
        <v>3400</v>
      </c>
      <c r="L138">
        <v>13600</v>
      </c>
      <c r="N138">
        <v>6800</v>
      </c>
      <c r="R138">
        <v>186</v>
      </c>
      <c r="Z138">
        <v>185</v>
      </c>
      <c r="AH138">
        <v>166</v>
      </c>
    </row>
    <row r="139" spans="4:34" x14ac:dyDescent="0.3">
      <c r="D139">
        <v>3425</v>
      </c>
      <c r="L139">
        <v>13700</v>
      </c>
      <c r="N139">
        <v>6850</v>
      </c>
      <c r="R139">
        <v>187</v>
      </c>
      <c r="Z139">
        <v>186</v>
      </c>
      <c r="AH139">
        <v>167</v>
      </c>
    </row>
    <row r="140" spans="4:34" x14ac:dyDescent="0.3">
      <c r="D140">
        <v>3450</v>
      </c>
      <c r="L140">
        <v>13800</v>
      </c>
      <c r="N140">
        <v>6900</v>
      </c>
      <c r="R140">
        <v>188</v>
      </c>
      <c r="Z140">
        <v>187</v>
      </c>
      <c r="AH140">
        <v>168</v>
      </c>
    </row>
    <row r="141" spans="4:34" x14ac:dyDescent="0.3">
      <c r="D141">
        <v>3475</v>
      </c>
      <c r="L141">
        <v>13900</v>
      </c>
      <c r="N141">
        <v>6950</v>
      </c>
      <c r="R141">
        <v>189</v>
      </c>
      <c r="Z141">
        <v>188</v>
      </c>
      <c r="AH141">
        <v>169</v>
      </c>
    </row>
    <row r="142" spans="4:34" x14ac:dyDescent="0.3">
      <c r="D142">
        <v>3500</v>
      </c>
      <c r="L142">
        <v>14000</v>
      </c>
      <c r="N142">
        <v>7000</v>
      </c>
      <c r="R142">
        <v>190</v>
      </c>
      <c r="Z142">
        <v>189</v>
      </c>
      <c r="AH142">
        <v>170</v>
      </c>
    </row>
    <row r="143" spans="4:34" x14ac:dyDescent="0.3">
      <c r="D143">
        <v>3525</v>
      </c>
      <c r="L143">
        <v>14100</v>
      </c>
      <c r="N143">
        <v>7050</v>
      </c>
      <c r="R143">
        <v>191</v>
      </c>
      <c r="Z143">
        <v>190</v>
      </c>
      <c r="AH143">
        <v>171</v>
      </c>
    </row>
    <row r="144" spans="4:34" x14ac:dyDescent="0.3">
      <c r="D144">
        <v>3550</v>
      </c>
      <c r="L144">
        <v>14200</v>
      </c>
      <c r="N144">
        <v>7100</v>
      </c>
      <c r="R144">
        <v>192</v>
      </c>
      <c r="Z144">
        <v>191</v>
      </c>
      <c r="AH144">
        <v>172</v>
      </c>
    </row>
    <row r="145" spans="4:34" x14ac:dyDescent="0.3">
      <c r="D145">
        <v>3575</v>
      </c>
      <c r="L145">
        <v>14300</v>
      </c>
      <c r="N145">
        <v>7150</v>
      </c>
      <c r="R145">
        <v>193</v>
      </c>
      <c r="Z145">
        <v>192</v>
      </c>
      <c r="AH145">
        <v>173</v>
      </c>
    </row>
    <row r="146" spans="4:34" x14ac:dyDescent="0.3">
      <c r="D146">
        <v>3600</v>
      </c>
      <c r="L146">
        <v>14400</v>
      </c>
      <c r="N146">
        <v>7200</v>
      </c>
      <c r="R146">
        <v>194</v>
      </c>
      <c r="Z146">
        <v>193</v>
      </c>
      <c r="AH146">
        <v>174</v>
      </c>
    </row>
    <row r="147" spans="4:34" x14ac:dyDescent="0.3">
      <c r="D147">
        <v>3625</v>
      </c>
      <c r="L147">
        <v>14500</v>
      </c>
      <c r="N147">
        <v>7250</v>
      </c>
      <c r="R147">
        <v>195</v>
      </c>
      <c r="Z147">
        <v>194</v>
      </c>
      <c r="AH147">
        <v>175</v>
      </c>
    </row>
    <row r="148" spans="4:34" x14ac:dyDescent="0.3">
      <c r="D148">
        <v>3650</v>
      </c>
      <c r="L148">
        <v>14600</v>
      </c>
      <c r="N148">
        <v>7300</v>
      </c>
      <c r="R148">
        <v>196</v>
      </c>
      <c r="Z148">
        <v>195</v>
      </c>
      <c r="AH148">
        <v>176</v>
      </c>
    </row>
    <row r="149" spans="4:34" x14ac:dyDescent="0.3">
      <c r="D149">
        <v>3675</v>
      </c>
      <c r="L149">
        <v>14700</v>
      </c>
      <c r="N149">
        <v>7350</v>
      </c>
      <c r="R149">
        <v>197</v>
      </c>
      <c r="Z149">
        <v>196</v>
      </c>
      <c r="AH149">
        <v>177</v>
      </c>
    </row>
    <row r="150" spans="4:34" x14ac:dyDescent="0.3">
      <c r="D150">
        <v>3700</v>
      </c>
      <c r="L150">
        <v>14800</v>
      </c>
      <c r="N150">
        <v>7400</v>
      </c>
      <c r="R150">
        <v>198</v>
      </c>
      <c r="Z150">
        <v>197</v>
      </c>
      <c r="AH150">
        <v>178</v>
      </c>
    </row>
    <row r="151" spans="4:34" x14ac:dyDescent="0.3">
      <c r="D151">
        <v>3725</v>
      </c>
      <c r="L151">
        <v>14900</v>
      </c>
      <c r="N151">
        <v>7450</v>
      </c>
      <c r="R151">
        <v>199</v>
      </c>
      <c r="Z151">
        <v>198</v>
      </c>
      <c r="AH151">
        <v>179</v>
      </c>
    </row>
    <row r="152" spans="4:34" x14ac:dyDescent="0.3">
      <c r="D152">
        <v>3750</v>
      </c>
      <c r="L152">
        <v>15000</v>
      </c>
      <c r="N152">
        <v>7500</v>
      </c>
      <c r="R152">
        <v>200</v>
      </c>
      <c r="Z152">
        <v>199</v>
      </c>
      <c r="AH152">
        <v>180</v>
      </c>
    </row>
    <row r="153" spans="4:34" x14ac:dyDescent="0.3">
      <c r="D153">
        <v>3775</v>
      </c>
      <c r="L153">
        <v>15100</v>
      </c>
      <c r="N153">
        <v>7550</v>
      </c>
      <c r="R153">
        <v>201</v>
      </c>
      <c r="Z153">
        <v>200</v>
      </c>
      <c r="AH153">
        <v>181</v>
      </c>
    </row>
    <row r="154" spans="4:34" x14ac:dyDescent="0.3">
      <c r="D154">
        <v>3800</v>
      </c>
      <c r="L154">
        <v>15200</v>
      </c>
      <c r="N154">
        <v>7600</v>
      </c>
      <c r="R154">
        <v>202</v>
      </c>
      <c r="Z154">
        <v>201</v>
      </c>
      <c r="AH154">
        <v>182</v>
      </c>
    </row>
    <row r="155" spans="4:34" x14ac:dyDescent="0.3">
      <c r="D155">
        <v>3825</v>
      </c>
      <c r="L155">
        <v>15300</v>
      </c>
      <c r="N155">
        <v>7650</v>
      </c>
      <c r="R155">
        <v>203</v>
      </c>
      <c r="Z155">
        <v>202</v>
      </c>
      <c r="AH155">
        <v>183</v>
      </c>
    </row>
    <row r="156" spans="4:34" x14ac:dyDescent="0.3">
      <c r="D156">
        <v>3850</v>
      </c>
      <c r="L156">
        <v>15400</v>
      </c>
      <c r="N156">
        <v>7700</v>
      </c>
      <c r="R156">
        <v>204</v>
      </c>
      <c r="Z156">
        <v>203</v>
      </c>
      <c r="AH156">
        <v>184</v>
      </c>
    </row>
    <row r="157" spans="4:34" x14ac:dyDescent="0.3">
      <c r="D157">
        <v>3875</v>
      </c>
      <c r="L157">
        <v>15500</v>
      </c>
      <c r="N157">
        <v>7750</v>
      </c>
      <c r="R157">
        <v>205</v>
      </c>
      <c r="Z157">
        <v>204</v>
      </c>
      <c r="AH157">
        <v>185</v>
      </c>
    </row>
    <row r="158" spans="4:34" x14ac:dyDescent="0.3">
      <c r="D158">
        <v>3900</v>
      </c>
      <c r="L158">
        <v>15600</v>
      </c>
      <c r="N158">
        <v>7800</v>
      </c>
      <c r="R158">
        <v>206</v>
      </c>
      <c r="Z158">
        <v>205</v>
      </c>
      <c r="AH158">
        <v>186</v>
      </c>
    </row>
    <row r="159" spans="4:34" x14ac:dyDescent="0.3">
      <c r="D159">
        <v>3925</v>
      </c>
      <c r="L159">
        <v>15700</v>
      </c>
      <c r="N159">
        <v>7850</v>
      </c>
      <c r="R159">
        <v>207</v>
      </c>
      <c r="Z159">
        <v>206</v>
      </c>
      <c r="AH159">
        <v>187</v>
      </c>
    </row>
    <row r="160" spans="4:34" x14ac:dyDescent="0.3">
      <c r="D160">
        <v>3950</v>
      </c>
      <c r="L160">
        <v>15800</v>
      </c>
      <c r="N160">
        <v>7900</v>
      </c>
      <c r="R160">
        <v>208</v>
      </c>
      <c r="Z160">
        <v>207</v>
      </c>
      <c r="AH160">
        <v>188</v>
      </c>
    </row>
    <row r="161" spans="4:34" x14ac:dyDescent="0.3">
      <c r="D161">
        <v>3975</v>
      </c>
      <c r="L161">
        <v>15900</v>
      </c>
      <c r="N161">
        <v>7950</v>
      </c>
      <c r="R161">
        <v>209</v>
      </c>
      <c r="Z161">
        <v>208</v>
      </c>
      <c r="AH161">
        <v>189</v>
      </c>
    </row>
    <row r="162" spans="4:34" x14ac:dyDescent="0.3">
      <c r="D162">
        <v>4000</v>
      </c>
      <c r="L162">
        <v>16000</v>
      </c>
      <c r="N162">
        <v>8000</v>
      </c>
      <c r="R162">
        <v>210</v>
      </c>
      <c r="Z162">
        <v>209</v>
      </c>
      <c r="AH162">
        <v>190</v>
      </c>
    </row>
    <row r="163" spans="4:34" x14ac:dyDescent="0.3">
      <c r="D163">
        <v>4025</v>
      </c>
      <c r="L163">
        <v>16100</v>
      </c>
      <c r="N163">
        <v>8050</v>
      </c>
      <c r="R163">
        <v>211</v>
      </c>
      <c r="Z163">
        <v>210</v>
      </c>
      <c r="AH163">
        <v>191</v>
      </c>
    </row>
    <row r="164" spans="4:34" x14ac:dyDescent="0.3">
      <c r="D164">
        <v>4050</v>
      </c>
      <c r="L164">
        <v>16200</v>
      </c>
      <c r="N164">
        <v>8100</v>
      </c>
      <c r="R164">
        <v>212</v>
      </c>
      <c r="Z164">
        <v>211</v>
      </c>
      <c r="AH164">
        <v>192</v>
      </c>
    </row>
    <row r="165" spans="4:34" x14ac:dyDescent="0.3">
      <c r="D165">
        <v>4075</v>
      </c>
      <c r="L165">
        <v>16300</v>
      </c>
      <c r="N165">
        <v>8150</v>
      </c>
      <c r="R165">
        <v>213</v>
      </c>
      <c r="Z165">
        <v>212</v>
      </c>
      <c r="AH165">
        <v>193</v>
      </c>
    </row>
    <row r="166" spans="4:34" x14ac:dyDescent="0.3">
      <c r="D166">
        <v>4100</v>
      </c>
      <c r="L166">
        <v>16400</v>
      </c>
      <c r="N166">
        <v>8200</v>
      </c>
      <c r="R166">
        <v>214</v>
      </c>
      <c r="Z166">
        <v>213</v>
      </c>
      <c r="AH166">
        <v>194</v>
      </c>
    </row>
    <row r="167" spans="4:34" x14ac:dyDescent="0.3">
      <c r="D167">
        <v>4125</v>
      </c>
      <c r="L167">
        <v>16500</v>
      </c>
      <c r="N167">
        <v>8250</v>
      </c>
      <c r="R167">
        <v>215</v>
      </c>
      <c r="Z167">
        <v>214</v>
      </c>
      <c r="AH167">
        <v>195</v>
      </c>
    </row>
    <row r="168" spans="4:34" x14ac:dyDescent="0.3">
      <c r="D168">
        <v>4150</v>
      </c>
      <c r="L168">
        <v>16600</v>
      </c>
      <c r="N168">
        <v>8300</v>
      </c>
      <c r="R168">
        <v>216</v>
      </c>
      <c r="Z168">
        <v>215</v>
      </c>
      <c r="AH168">
        <v>196</v>
      </c>
    </row>
    <row r="169" spans="4:34" x14ac:dyDescent="0.3">
      <c r="D169">
        <v>4175</v>
      </c>
      <c r="L169">
        <v>16700</v>
      </c>
      <c r="N169">
        <v>8350</v>
      </c>
      <c r="R169">
        <v>217</v>
      </c>
      <c r="Z169">
        <v>216</v>
      </c>
      <c r="AH169">
        <v>197</v>
      </c>
    </row>
    <row r="170" spans="4:34" x14ac:dyDescent="0.3">
      <c r="D170">
        <v>4200</v>
      </c>
      <c r="L170">
        <v>16800</v>
      </c>
      <c r="N170">
        <v>8400</v>
      </c>
      <c r="R170">
        <v>218</v>
      </c>
      <c r="Z170">
        <v>217</v>
      </c>
      <c r="AH170">
        <v>198</v>
      </c>
    </row>
    <row r="171" spans="4:34" x14ac:dyDescent="0.3">
      <c r="D171">
        <v>4225</v>
      </c>
      <c r="L171">
        <v>16900</v>
      </c>
      <c r="N171">
        <v>8450</v>
      </c>
      <c r="R171">
        <v>219</v>
      </c>
      <c r="Z171">
        <v>218</v>
      </c>
      <c r="AH171">
        <v>199</v>
      </c>
    </row>
    <row r="172" spans="4:34" x14ac:dyDescent="0.3">
      <c r="D172">
        <v>4250</v>
      </c>
      <c r="L172">
        <v>17000</v>
      </c>
      <c r="N172">
        <v>8500</v>
      </c>
      <c r="R172">
        <v>220</v>
      </c>
      <c r="Z172">
        <v>219</v>
      </c>
      <c r="AH172">
        <v>200</v>
      </c>
    </row>
    <row r="173" spans="4:34" x14ac:dyDescent="0.3">
      <c r="D173">
        <v>4275</v>
      </c>
      <c r="L173">
        <v>17100</v>
      </c>
      <c r="N173">
        <v>8550</v>
      </c>
      <c r="R173">
        <v>221</v>
      </c>
      <c r="Z173">
        <v>220</v>
      </c>
      <c r="AH173">
        <v>201</v>
      </c>
    </row>
    <row r="174" spans="4:34" x14ac:dyDescent="0.3">
      <c r="D174">
        <v>4300</v>
      </c>
      <c r="L174">
        <v>17200</v>
      </c>
      <c r="N174">
        <v>8600</v>
      </c>
      <c r="R174">
        <v>222</v>
      </c>
      <c r="Z174">
        <v>221</v>
      </c>
      <c r="AH174">
        <v>202</v>
      </c>
    </row>
    <row r="175" spans="4:34" x14ac:dyDescent="0.3">
      <c r="D175">
        <v>4325</v>
      </c>
      <c r="L175">
        <v>17300</v>
      </c>
      <c r="N175">
        <v>8650</v>
      </c>
      <c r="R175">
        <v>223</v>
      </c>
      <c r="Z175">
        <v>222</v>
      </c>
      <c r="AH175">
        <v>203</v>
      </c>
    </row>
    <row r="176" spans="4:34" x14ac:dyDescent="0.3">
      <c r="D176">
        <v>4350</v>
      </c>
      <c r="L176">
        <v>17400</v>
      </c>
      <c r="N176">
        <v>8700</v>
      </c>
      <c r="R176">
        <v>224</v>
      </c>
      <c r="Z176">
        <v>223</v>
      </c>
      <c r="AH176">
        <v>204</v>
      </c>
    </row>
    <row r="177" spans="4:34" x14ac:dyDescent="0.3">
      <c r="D177">
        <v>4375</v>
      </c>
      <c r="L177">
        <v>17500</v>
      </c>
      <c r="N177">
        <v>8750</v>
      </c>
      <c r="R177">
        <v>225</v>
      </c>
      <c r="Z177">
        <v>224</v>
      </c>
      <c r="AH177">
        <v>205</v>
      </c>
    </row>
    <row r="178" spans="4:34" x14ac:dyDescent="0.3">
      <c r="D178">
        <v>4400</v>
      </c>
      <c r="L178">
        <v>17600</v>
      </c>
      <c r="N178">
        <v>8800</v>
      </c>
      <c r="R178">
        <v>226</v>
      </c>
      <c r="Z178">
        <v>225</v>
      </c>
      <c r="AH178">
        <v>206</v>
      </c>
    </row>
    <row r="179" spans="4:34" x14ac:dyDescent="0.3">
      <c r="D179">
        <v>4425</v>
      </c>
      <c r="L179">
        <v>17700</v>
      </c>
      <c r="N179">
        <v>8850</v>
      </c>
      <c r="R179">
        <v>227</v>
      </c>
      <c r="Z179">
        <v>226</v>
      </c>
      <c r="AH179">
        <v>207</v>
      </c>
    </row>
    <row r="180" spans="4:34" x14ac:dyDescent="0.3">
      <c r="D180">
        <v>4450</v>
      </c>
      <c r="L180">
        <v>17800</v>
      </c>
      <c r="N180">
        <v>8900</v>
      </c>
      <c r="R180">
        <v>228</v>
      </c>
      <c r="Z180">
        <v>227</v>
      </c>
      <c r="AH180">
        <v>208</v>
      </c>
    </row>
    <row r="181" spans="4:34" x14ac:dyDescent="0.3">
      <c r="D181">
        <v>4475</v>
      </c>
      <c r="L181">
        <v>17900</v>
      </c>
      <c r="N181">
        <v>8950</v>
      </c>
      <c r="R181">
        <v>229</v>
      </c>
      <c r="Z181">
        <v>228</v>
      </c>
      <c r="AH181">
        <v>209</v>
      </c>
    </row>
    <row r="182" spans="4:34" x14ac:dyDescent="0.3">
      <c r="D182">
        <v>4500</v>
      </c>
      <c r="L182">
        <v>18000</v>
      </c>
      <c r="N182">
        <v>9000</v>
      </c>
      <c r="R182">
        <v>230</v>
      </c>
      <c r="Z182">
        <v>229</v>
      </c>
      <c r="AH182">
        <v>210</v>
      </c>
    </row>
    <row r="183" spans="4:34" x14ac:dyDescent="0.3">
      <c r="D183">
        <v>4525</v>
      </c>
      <c r="L183">
        <v>18100</v>
      </c>
      <c r="N183">
        <v>9050</v>
      </c>
      <c r="R183">
        <v>231</v>
      </c>
      <c r="Z183">
        <v>230</v>
      </c>
      <c r="AH183">
        <v>211</v>
      </c>
    </row>
    <row r="184" spans="4:34" x14ac:dyDescent="0.3">
      <c r="D184">
        <v>4550</v>
      </c>
      <c r="L184">
        <v>18200</v>
      </c>
      <c r="N184">
        <v>9100</v>
      </c>
      <c r="R184">
        <v>232</v>
      </c>
      <c r="Z184">
        <v>231</v>
      </c>
      <c r="AH184">
        <v>212</v>
      </c>
    </row>
    <row r="185" spans="4:34" x14ac:dyDescent="0.3">
      <c r="D185">
        <v>4575</v>
      </c>
      <c r="L185">
        <v>18300</v>
      </c>
      <c r="N185">
        <v>9150</v>
      </c>
      <c r="R185">
        <v>233</v>
      </c>
      <c r="Z185">
        <v>232</v>
      </c>
      <c r="AH185">
        <v>213</v>
      </c>
    </row>
    <row r="186" spans="4:34" x14ac:dyDescent="0.3">
      <c r="D186">
        <v>4600</v>
      </c>
      <c r="L186">
        <v>18400</v>
      </c>
      <c r="N186">
        <v>9200</v>
      </c>
      <c r="R186">
        <v>234</v>
      </c>
      <c r="Z186">
        <v>233</v>
      </c>
      <c r="AH186">
        <v>214</v>
      </c>
    </row>
    <row r="187" spans="4:34" x14ac:dyDescent="0.3">
      <c r="D187">
        <v>4625</v>
      </c>
      <c r="L187">
        <v>18500</v>
      </c>
      <c r="N187">
        <v>9250</v>
      </c>
      <c r="R187">
        <v>235</v>
      </c>
      <c r="Z187">
        <v>234</v>
      </c>
      <c r="AH187">
        <v>215</v>
      </c>
    </row>
    <row r="188" spans="4:34" x14ac:dyDescent="0.3">
      <c r="D188">
        <v>4650</v>
      </c>
      <c r="L188">
        <v>18600</v>
      </c>
      <c r="N188">
        <v>9300</v>
      </c>
      <c r="R188">
        <v>236</v>
      </c>
      <c r="Z188">
        <v>235</v>
      </c>
      <c r="AH188">
        <v>216</v>
      </c>
    </row>
    <row r="189" spans="4:34" x14ac:dyDescent="0.3">
      <c r="D189">
        <v>4675</v>
      </c>
      <c r="L189">
        <v>18700</v>
      </c>
      <c r="N189">
        <v>9350</v>
      </c>
      <c r="R189">
        <v>237</v>
      </c>
      <c r="Z189">
        <v>236</v>
      </c>
      <c r="AH189">
        <v>217</v>
      </c>
    </row>
    <row r="190" spans="4:34" x14ac:dyDescent="0.3">
      <c r="D190">
        <v>4700</v>
      </c>
      <c r="L190">
        <v>18800</v>
      </c>
      <c r="N190">
        <v>9400</v>
      </c>
      <c r="R190">
        <v>238</v>
      </c>
      <c r="Z190">
        <v>237</v>
      </c>
      <c r="AH190">
        <v>218</v>
      </c>
    </row>
    <row r="191" spans="4:34" x14ac:dyDescent="0.3">
      <c r="D191">
        <v>4725</v>
      </c>
      <c r="L191">
        <v>18900</v>
      </c>
      <c r="N191">
        <v>9450</v>
      </c>
      <c r="R191">
        <v>239</v>
      </c>
      <c r="Z191">
        <v>238</v>
      </c>
      <c r="AH191">
        <v>219</v>
      </c>
    </row>
    <row r="192" spans="4:34" x14ac:dyDescent="0.3">
      <c r="D192">
        <v>4750</v>
      </c>
      <c r="L192">
        <v>19000</v>
      </c>
      <c r="N192">
        <v>9500</v>
      </c>
      <c r="R192">
        <v>240</v>
      </c>
      <c r="Z192">
        <v>239</v>
      </c>
      <c r="AH192">
        <v>220</v>
      </c>
    </row>
    <row r="193" spans="4:34" x14ac:dyDescent="0.3">
      <c r="D193">
        <v>4775</v>
      </c>
      <c r="L193">
        <v>19100</v>
      </c>
      <c r="N193">
        <v>9550</v>
      </c>
      <c r="R193">
        <v>241</v>
      </c>
      <c r="Z193">
        <v>240</v>
      </c>
      <c r="AH193">
        <v>221</v>
      </c>
    </row>
    <row r="194" spans="4:34" x14ac:dyDescent="0.3">
      <c r="D194">
        <v>4800</v>
      </c>
      <c r="L194">
        <v>19200</v>
      </c>
      <c r="N194">
        <v>9600</v>
      </c>
      <c r="R194">
        <v>242</v>
      </c>
      <c r="Z194">
        <v>241</v>
      </c>
      <c r="AH194">
        <v>222</v>
      </c>
    </row>
    <row r="195" spans="4:34" x14ac:dyDescent="0.3">
      <c r="D195">
        <v>4825</v>
      </c>
      <c r="L195">
        <v>19300</v>
      </c>
      <c r="N195">
        <v>9650</v>
      </c>
      <c r="R195">
        <v>243</v>
      </c>
      <c r="Z195">
        <v>242</v>
      </c>
      <c r="AH195">
        <v>223</v>
      </c>
    </row>
    <row r="196" spans="4:34" x14ac:dyDescent="0.3">
      <c r="D196">
        <v>4850</v>
      </c>
      <c r="L196">
        <v>19400</v>
      </c>
      <c r="N196">
        <v>9700</v>
      </c>
      <c r="R196">
        <v>244</v>
      </c>
      <c r="Z196">
        <v>243</v>
      </c>
      <c r="AH196">
        <v>224</v>
      </c>
    </row>
    <row r="197" spans="4:34" x14ac:dyDescent="0.3">
      <c r="D197">
        <v>4875</v>
      </c>
      <c r="L197">
        <v>19500</v>
      </c>
      <c r="N197">
        <v>9750</v>
      </c>
      <c r="R197">
        <v>245</v>
      </c>
      <c r="Z197">
        <v>244</v>
      </c>
      <c r="AH197">
        <v>225</v>
      </c>
    </row>
    <row r="198" spans="4:34" x14ac:dyDescent="0.3">
      <c r="D198">
        <v>4900</v>
      </c>
      <c r="L198">
        <v>19600</v>
      </c>
      <c r="N198">
        <v>9800</v>
      </c>
      <c r="R198">
        <v>246</v>
      </c>
      <c r="Z198">
        <v>245</v>
      </c>
      <c r="AH198">
        <v>226</v>
      </c>
    </row>
    <row r="199" spans="4:34" x14ac:dyDescent="0.3">
      <c r="D199">
        <v>4925</v>
      </c>
      <c r="L199">
        <v>19700</v>
      </c>
      <c r="N199">
        <v>9850</v>
      </c>
      <c r="R199">
        <v>247</v>
      </c>
      <c r="Z199">
        <v>246</v>
      </c>
      <c r="AH199">
        <v>227</v>
      </c>
    </row>
    <row r="200" spans="4:34" x14ac:dyDescent="0.3">
      <c r="D200">
        <v>4950</v>
      </c>
      <c r="L200">
        <v>19800</v>
      </c>
      <c r="N200">
        <v>9900</v>
      </c>
      <c r="R200">
        <v>248</v>
      </c>
      <c r="Z200">
        <v>247</v>
      </c>
      <c r="AH200">
        <v>228</v>
      </c>
    </row>
    <row r="201" spans="4:34" x14ac:dyDescent="0.3">
      <c r="D201">
        <v>4975</v>
      </c>
      <c r="L201">
        <v>19900</v>
      </c>
      <c r="N201">
        <v>9950</v>
      </c>
      <c r="R201">
        <v>249</v>
      </c>
      <c r="Z201">
        <v>248</v>
      </c>
      <c r="AH201">
        <v>229</v>
      </c>
    </row>
    <row r="202" spans="4:34" x14ac:dyDescent="0.3">
      <c r="D202">
        <v>5000</v>
      </c>
      <c r="L202">
        <v>20000</v>
      </c>
      <c r="N202">
        <v>10000</v>
      </c>
      <c r="R202">
        <v>250</v>
      </c>
      <c r="Z202">
        <v>249</v>
      </c>
      <c r="AH202">
        <v>230</v>
      </c>
    </row>
    <row r="203" spans="4:34" x14ac:dyDescent="0.3">
      <c r="D203">
        <v>5025</v>
      </c>
      <c r="L203">
        <v>20100</v>
      </c>
      <c r="N203">
        <v>10050</v>
      </c>
      <c r="R203">
        <v>251</v>
      </c>
      <c r="Z203">
        <v>250</v>
      </c>
      <c r="AH203">
        <v>231</v>
      </c>
    </row>
    <row r="204" spans="4:34" x14ac:dyDescent="0.3">
      <c r="D204">
        <v>5050</v>
      </c>
      <c r="L204">
        <v>20200</v>
      </c>
      <c r="N204">
        <v>10100</v>
      </c>
      <c r="R204">
        <v>252</v>
      </c>
      <c r="Z204">
        <v>251</v>
      </c>
      <c r="AH204">
        <v>232</v>
      </c>
    </row>
    <row r="205" spans="4:34" x14ac:dyDescent="0.3">
      <c r="D205">
        <v>5075</v>
      </c>
      <c r="L205">
        <v>20300</v>
      </c>
      <c r="N205">
        <v>10150</v>
      </c>
      <c r="R205">
        <v>253</v>
      </c>
      <c r="Z205">
        <v>252</v>
      </c>
      <c r="AH205">
        <v>233</v>
      </c>
    </row>
    <row r="206" spans="4:34" x14ac:dyDescent="0.3">
      <c r="D206">
        <v>5100</v>
      </c>
      <c r="L206">
        <v>20400</v>
      </c>
      <c r="N206">
        <v>10200</v>
      </c>
      <c r="R206">
        <v>254</v>
      </c>
      <c r="Z206">
        <v>253</v>
      </c>
      <c r="AH206">
        <v>234</v>
      </c>
    </row>
    <row r="207" spans="4:34" x14ac:dyDescent="0.3">
      <c r="D207">
        <v>5125</v>
      </c>
      <c r="L207">
        <v>20500</v>
      </c>
      <c r="N207">
        <v>10250</v>
      </c>
      <c r="R207">
        <v>255</v>
      </c>
      <c r="Z207">
        <v>254</v>
      </c>
      <c r="AH207">
        <v>235</v>
      </c>
    </row>
    <row r="208" spans="4:34" x14ac:dyDescent="0.3">
      <c r="D208">
        <v>5150</v>
      </c>
      <c r="L208">
        <v>20600</v>
      </c>
      <c r="N208">
        <v>10300</v>
      </c>
      <c r="R208">
        <v>256</v>
      </c>
      <c r="Z208">
        <v>255</v>
      </c>
      <c r="AH208">
        <v>236</v>
      </c>
    </row>
    <row r="209" spans="4:34" x14ac:dyDescent="0.3">
      <c r="D209">
        <v>5175</v>
      </c>
      <c r="L209">
        <v>20700</v>
      </c>
      <c r="N209">
        <v>10350</v>
      </c>
      <c r="R209">
        <v>257</v>
      </c>
      <c r="Z209">
        <v>256</v>
      </c>
      <c r="AH209">
        <v>237</v>
      </c>
    </row>
    <row r="210" spans="4:34" x14ac:dyDescent="0.3">
      <c r="D210">
        <v>5200</v>
      </c>
      <c r="L210">
        <v>20800</v>
      </c>
      <c r="N210">
        <v>10400</v>
      </c>
      <c r="R210">
        <v>258</v>
      </c>
      <c r="Z210">
        <v>257</v>
      </c>
      <c r="AH210">
        <v>238</v>
      </c>
    </row>
    <row r="211" spans="4:34" x14ac:dyDescent="0.3">
      <c r="D211">
        <v>5225</v>
      </c>
      <c r="L211">
        <v>20900</v>
      </c>
      <c r="N211">
        <v>10450</v>
      </c>
      <c r="R211">
        <v>259</v>
      </c>
      <c r="Z211">
        <v>258</v>
      </c>
      <c r="AH211">
        <v>239</v>
      </c>
    </row>
    <row r="212" spans="4:34" x14ac:dyDescent="0.3">
      <c r="D212">
        <v>5250</v>
      </c>
      <c r="L212">
        <v>21000</v>
      </c>
      <c r="N212">
        <v>10500</v>
      </c>
      <c r="R212">
        <v>260</v>
      </c>
      <c r="Z212">
        <v>259</v>
      </c>
      <c r="AH212">
        <v>240</v>
      </c>
    </row>
    <row r="213" spans="4:34" x14ac:dyDescent="0.3">
      <c r="D213">
        <v>5275</v>
      </c>
      <c r="L213">
        <v>21100</v>
      </c>
      <c r="N213">
        <v>10550</v>
      </c>
      <c r="R213">
        <v>261</v>
      </c>
      <c r="Z213">
        <v>260</v>
      </c>
      <c r="AH213">
        <v>241</v>
      </c>
    </row>
    <row r="214" spans="4:34" x14ac:dyDescent="0.3">
      <c r="D214">
        <v>5300</v>
      </c>
      <c r="L214">
        <v>21200</v>
      </c>
      <c r="N214">
        <v>10600</v>
      </c>
      <c r="R214">
        <v>262</v>
      </c>
      <c r="Z214">
        <v>261</v>
      </c>
      <c r="AH214">
        <v>242</v>
      </c>
    </row>
    <row r="215" spans="4:34" x14ac:dyDescent="0.3">
      <c r="D215">
        <v>5325</v>
      </c>
      <c r="L215">
        <v>21300</v>
      </c>
      <c r="N215">
        <v>10650</v>
      </c>
      <c r="R215">
        <v>263</v>
      </c>
      <c r="Z215">
        <v>262</v>
      </c>
      <c r="AH215">
        <v>243</v>
      </c>
    </row>
    <row r="216" spans="4:34" x14ac:dyDescent="0.3">
      <c r="D216">
        <v>5350</v>
      </c>
      <c r="L216">
        <v>21400</v>
      </c>
      <c r="N216">
        <v>10700</v>
      </c>
      <c r="R216">
        <v>264</v>
      </c>
      <c r="Z216">
        <v>263</v>
      </c>
      <c r="AH216">
        <v>244</v>
      </c>
    </row>
    <row r="217" spans="4:34" x14ac:dyDescent="0.3">
      <c r="D217">
        <v>5375</v>
      </c>
      <c r="L217">
        <v>21500</v>
      </c>
      <c r="N217">
        <v>10750</v>
      </c>
      <c r="R217">
        <v>265</v>
      </c>
      <c r="Z217">
        <v>264</v>
      </c>
      <c r="AH217">
        <v>245</v>
      </c>
    </row>
    <row r="218" spans="4:34" x14ac:dyDescent="0.3">
      <c r="D218">
        <v>5400</v>
      </c>
      <c r="L218">
        <v>21600</v>
      </c>
      <c r="N218">
        <v>10800</v>
      </c>
      <c r="R218">
        <v>266</v>
      </c>
      <c r="Z218">
        <v>265</v>
      </c>
      <c r="AH218">
        <v>246</v>
      </c>
    </row>
    <row r="219" spans="4:34" x14ac:dyDescent="0.3">
      <c r="D219">
        <v>5425</v>
      </c>
      <c r="L219">
        <v>21700</v>
      </c>
      <c r="N219">
        <v>10850</v>
      </c>
      <c r="R219">
        <v>267</v>
      </c>
      <c r="Z219">
        <v>266</v>
      </c>
      <c r="AH219">
        <v>247</v>
      </c>
    </row>
    <row r="220" spans="4:34" x14ac:dyDescent="0.3">
      <c r="D220">
        <v>5450</v>
      </c>
      <c r="L220">
        <v>21800</v>
      </c>
      <c r="N220">
        <v>10900</v>
      </c>
      <c r="R220">
        <v>268</v>
      </c>
      <c r="Z220">
        <v>267</v>
      </c>
      <c r="AH220">
        <v>248</v>
      </c>
    </row>
    <row r="221" spans="4:34" x14ac:dyDescent="0.3">
      <c r="D221">
        <v>5475</v>
      </c>
      <c r="L221">
        <v>21900</v>
      </c>
      <c r="N221">
        <v>10950</v>
      </c>
      <c r="R221">
        <v>269</v>
      </c>
      <c r="Z221">
        <v>268</v>
      </c>
      <c r="AH221">
        <v>249</v>
      </c>
    </row>
    <row r="222" spans="4:34" x14ac:dyDescent="0.3">
      <c r="D222">
        <v>5500</v>
      </c>
      <c r="L222">
        <v>22000</v>
      </c>
      <c r="N222">
        <v>11000</v>
      </c>
      <c r="R222">
        <v>270</v>
      </c>
      <c r="Z222">
        <v>269</v>
      </c>
      <c r="AH222">
        <v>250</v>
      </c>
    </row>
    <row r="223" spans="4:34" x14ac:dyDescent="0.3">
      <c r="D223">
        <v>5525</v>
      </c>
      <c r="L223">
        <v>22100</v>
      </c>
      <c r="N223">
        <v>11050</v>
      </c>
      <c r="R223">
        <v>271</v>
      </c>
      <c r="Z223">
        <v>270</v>
      </c>
      <c r="AH223">
        <v>251</v>
      </c>
    </row>
    <row r="224" spans="4:34" x14ac:dyDescent="0.3">
      <c r="D224">
        <v>5550</v>
      </c>
      <c r="L224">
        <v>22200</v>
      </c>
      <c r="N224">
        <v>11100</v>
      </c>
      <c r="R224">
        <v>272</v>
      </c>
      <c r="Z224">
        <v>271</v>
      </c>
      <c r="AH224">
        <v>252</v>
      </c>
    </row>
    <row r="225" spans="4:34" x14ac:dyDescent="0.3">
      <c r="D225">
        <v>5575</v>
      </c>
      <c r="L225">
        <v>22300</v>
      </c>
      <c r="N225">
        <v>11150</v>
      </c>
      <c r="R225">
        <v>273</v>
      </c>
      <c r="Z225">
        <v>272</v>
      </c>
      <c r="AH225">
        <v>253</v>
      </c>
    </row>
    <row r="226" spans="4:34" x14ac:dyDescent="0.3">
      <c r="D226">
        <v>5600</v>
      </c>
      <c r="L226">
        <v>22400</v>
      </c>
      <c r="N226">
        <v>11200</v>
      </c>
      <c r="R226">
        <v>274</v>
      </c>
      <c r="Z226">
        <v>273</v>
      </c>
      <c r="AH226">
        <v>254</v>
      </c>
    </row>
    <row r="227" spans="4:34" x14ac:dyDescent="0.3">
      <c r="D227">
        <v>5625</v>
      </c>
      <c r="L227">
        <v>22500</v>
      </c>
      <c r="N227">
        <v>11250</v>
      </c>
      <c r="R227">
        <v>275</v>
      </c>
      <c r="Z227">
        <v>274</v>
      </c>
      <c r="AH227">
        <v>255</v>
      </c>
    </row>
    <row r="228" spans="4:34" x14ac:dyDescent="0.3">
      <c r="D228">
        <v>5650</v>
      </c>
      <c r="L228">
        <v>22600</v>
      </c>
      <c r="N228">
        <v>11300</v>
      </c>
      <c r="R228">
        <v>276</v>
      </c>
      <c r="Z228">
        <v>275</v>
      </c>
      <c r="AH228">
        <v>256</v>
      </c>
    </row>
    <row r="229" spans="4:34" x14ac:dyDescent="0.3">
      <c r="D229">
        <v>5675</v>
      </c>
      <c r="L229">
        <v>22700</v>
      </c>
      <c r="N229">
        <v>11350</v>
      </c>
      <c r="R229">
        <v>277</v>
      </c>
      <c r="Z229">
        <v>276</v>
      </c>
      <c r="AH229">
        <v>257</v>
      </c>
    </row>
    <row r="230" spans="4:34" x14ac:dyDescent="0.3">
      <c r="D230">
        <v>5700</v>
      </c>
      <c r="L230">
        <v>22800</v>
      </c>
      <c r="N230">
        <v>11400</v>
      </c>
      <c r="R230">
        <v>278</v>
      </c>
      <c r="Z230">
        <v>277</v>
      </c>
      <c r="AH230">
        <v>258</v>
      </c>
    </row>
    <row r="231" spans="4:34" x14ac:dyDescent="0.3">
      <c r="D231">
        <v>5725</v>
      </c>
      <c r="L231">
        <v>22900</v>
      </c>
      <c r="N231">
        <v>11450</v>
      </c>
      <c r="R231">
        <v>279</v>
      </c>
      <c r="Z231">
        <v>278</v>
      </c>
      <c r="AH231">
        <v>259</v>
      </c>
    </row>
    <row r="232" spans="4:34" x14ac:dyDescent="0.3">
      <c r="D232">
        <v>5750</v>
      </c>
      <c r="L232">
        <v>23000</v>
      </c>
      <c r="N232">
        <v>11500</v>
      </c>
      <c r="R232">
        <v>280</v>
      </c>
      <c r="Z232">
        <v>279</v>
      </c>
      <c r="AH232">
        <v>260</v>
      </c>
    </row>
    <row r="233" spans="4:34" x14ac:dyDescent="0.3">
      <c r="D233">
        <v>5775</v>
      </c>
      <c r="L233">
        <v>23100</v>
      </c>
      <c r="N233">
        <v>11550</v>
      </c>
      <c r="R233">
        <v>281</v>
      </c>
      <c r="Z233">
        <v>280</v>
      </c>
      <c r="AH233">
        <v>261</v>
      </c>
    </row>
    <row r="234" spans="4:34" x14ac:dyDescent="0.3">
      <c r="D234">
        <v>5800</v>
      </c>
      <c r="L234">
        <v>23200</v>
      </c>
      <c r="N234">
        <v>11600</v>
      </c>
      <c r="R234">
        <v>282</v>
      </c>
      <c r="Z234">
        <v>281</v>
      </c>
      <c r="AH234">
        <v>262</v>
      </c>
    </row>
    <row r="235" spans="4:34" x14ac:dyDescent="0.3">
      <c r="D235">
        <v>5825</v>
      </c>
      <c r="L235">
        <v>23300</v>
      </c>
      <c r="N235">
        <v>11650</v>
      </c>
      <c r="R235">
        <v>283</v>
      </c>
      <c r="Z235">
        <v>282</v>
      </c>
      <c r="AH235">
        <v>263</v>
      </c>
    </row>
    <row r="236" spans="4:34" x14ac:dyDescent="0.3">
      <c r="D236">
        <v>5850</v>
      </c>
      <c r="L236">
        <v>23400</v>
      </c>
      <c r="N236">
        <v>11700</v>
      </c>
      <c r="R236">
        <v>284</v>
      </c>
      <c r="Z236">
        <v>283</v>
      </c>
      <c r="AH236">
        <v>264</v>
      </c>
    </row>
    <row r="237" spans="4:34" x14ac:dyDescent="0.3">
      <c r="D237">
        <v>5875</v>
      </c>
      <c r="L237">
        <v>23500</v>
      </c>
      <c r="N237">
        <v>11750</v>
      </c>
      <c r="R237">
        <v>285</v>
      </c>
      <c r="Z237">
        <v>284</v>
      </c>
      <c r="AH237">
        <v>265</v>
      </c>
    </row>
    <row r="238" spans="4:34" x14ac:dyDescent="0.3">
      <c r="D238">
        <v>5900</v>
      </c>
      <c r="L238">
        <v>23600</v>
      </c>
      <c r="N238">
        <v>11800</v>
      </c>
      <c r="R238">
        <v>286</v>
      </c>
      <c r="Z238">
        <v>285</v>
      </c>
      <c r="AH238">
        <v>266</v>
      </c>
    </row>
    <row r="239" spans="4:34" x14ac:dyDescent="0.3">
      <c r="D239">
        <v>5925</v>
      </c>
      <c r="L239">
        <v>23700</v>
      </c>
      <c r="N239">
        <v>11850</v>
      </c>
      <c r="R239">
        <v>287</v>
      </c>
      <c r="Z239">
        <v>286</v>
      </c>
      <c r="AH239">
        <v>267</v>
      </c>
    </row>
    <row r="240" spans="4:34" x14ac:dyDescent="0.3">
      <c r="D240">
        <v>5950</v>
      </c>
      <c r="L240">
        <v>23800</v>
      </c>
      <c r="N240">
        <v>11900</v>
      </c>
      <c r="R240">
        <v>288</v>
      </c>
      <c r="Z240">
        <v>287</v>
      </c>
      <c r="AH240">
        <v>268</v>
      </c>
    </row>
    <row r="241" spans="4:34" x14ac:dyDescent="0.3">
      <c r="D241">
        <v>5975</v>
      </c>
      <c r="L241">
        <v>23900</v>
      </c>
      <c r="N241">
        <v>11950</v>
      </c>
      <c r="R241">
        <v>289</v>
      </c>
      <c r="Z241">
        <v>288</v>
      </c>
      <c r="AH241">
        <v>269</v>
      </c>
    </row>
    <row r="242" spans="4:34" x14ac:dyDescent="0.3">
      <c r="D242">
        <v>6000</v>
      </c>
      <c r="L242">
        <v>24000</v>
      </c>
      <c r="N242">
        <v>12000</v>
      </c>
      <c r="R242">
        <v>290</v>
      </c>
      <c r="Z242">
        <v>289</v>
      </c>
      <c r="AH242">
        <v>270</v>
      </c>
    </row>
    <row r="243" spans="4:34" x14ac:dyDescent="0.3">
      <c r="D243">
        <v>6025</v>
      </c>
      <c r="L243">
        <v>24100</v>
      </c>
      <c r="N243">
        <v>12050</v>
      </c>
      <c r="R243">
        <v>291</v>
      </c>
      <c r="Z243">
        <v>290</v>
      </c>
      <c r="AH243">
        <v>271</v>
      </c>
    </row>
    <row r="244" spans="4:34" x14ac:dyDescent="0.3">
      <c r="D244">
        <v>6050</v>
      </c>
      <c r="L244">
        <v>24200</v>
      </c>
      <c r="N244">
        <v>12100</v>
      </c>
      <c r="R244">
        <v>292</v>
      </c>
      <c r="Z244">
        <v>291</v>
      </c>
      <c r="AH244">
        <v>272</v>
      </c>
    </row>
    <row r="245" spans="4:34" x14ac:dyDescent="0.3">
      <c r="D245">
        <v>6075</v>
      </c>
      <c r="L245">
        <v>24300</v>
      </c>
      <c r="N245">
        <v>12150</v>
      </c>
      <c r="R245">
        <v>293</v>
      </c>
      <c r="Z245">
        <v>292</v>
      </c>
      <c r="AH245">
        <v>273</v>
      </c>
    </row>
    <row r="246" spans="4:34" x14ac:dyDescent="0.3">
      <c r="D246">
        <v>6100</v>
      </c>
      <c r="L246">
        <v>24400</v>
      </c>
      <c r="N246">
        <v>12200</v>
      </c>
      <c r="R246">
        <v>294</v>
      </c>
      <c r="Z246">
        <v>293</v>
      </c>
      <c r="AH246">
        <v>274</v>
      </c>
    </row>
    <row r="247" spans="4:34" x14ac:dyDescent="0.3">
      <c r="D247">
        <v>6125</v>
      </c>
      <c r="L247">
        <v>24500</v>
      </c>
      <c r="N247">
        <v>12250</v>
      </c>
      <c r="R247">
        <v>295</v>
      </c>
      <c r="Z247">
        <v>294</v>
      </c>
      <c r="AH247">
        <v>275</v>
      </c>
    </row>
    <row r="248" spans="4:34" x14ac:dyDescent="0.3">
      <c r="D248">
        <v>6150</v>
      </c>
      <c r="L248">
        <v>24600</v>
      </c>
      <c r="N248">
        <v>12300</v>
      </c>
      <c r="R248">
        <v>296</v>
      </c>
      <c r="Z248">
        <v>295</v>
      </c>
      <c r="AH248">
        <v>276</v>
      </c>
    </row>
    <row r="249" spans="4:34" x14ac:dyDescent="0.3">
      <c r="D249">
        <v>6175</v>
      </c>
      <c r="L249">
        <v>24700</v>
      </c>
      <c r="N249">
        <v>12350</v>
      </c>
      <c r="R249">
        <v>297</v>
      </c>
      <c r="Z249">
        <v>296</v>
      </c>
      <c r="AH249">
        <v>277</v>
      </c>
    </row>
    <row r="250" spans="4:34" x14ac:dyDescent="0.3">
      <c r="D250">
        <v>6200</v>
      </c>
      <c r="L250">
        <v>24800</v>
      </c>
      <c r="N250">
        <v>12400</v>
      </c>
      <c r="R250">
        <v>298</v>
      </c>
      <c r="Z250">
        <v>297</v>
      </c>
      <c r="AH250">
        <v>278</v>
      </c>
    </row>
    <row r="251" spans="4:34" x14ac:dyDescent="0.3">
      <c r="D251">
        <v>6225</v>
      </c>
      <c r="L251">
        <v>24900</v>
      </c>
      <c r="N251">
        <v>12450</v>
      </c>
      <c r="R251">
        <v>299</v>
      </c>
      <c r="Z251">
        <v>298</v>
      </c>
      <c r="AH251">
        <v>279</v>
      </c>
    </row>
    <row r="252" spans="4:34" x14ac:dyDescent="0.3">
      <c r="D252">
        <v>6250</v>
      </c>
      <c r="L252">
        <v>25000</v>
      </c>
      <c r="N252">
        <v>12500</v>
      </c>
      <c r="R252">
        <v>300</v>
      </c>
      <c r="Z252">
        <v>299</v>
      </c>
      <c r="AH252">
        <v>280</v>
      </c>
    </row>
    <row r="253" spans="4:34" x14ac:dyDescent="0.3">
      <c r="D253">
        <v>6275</v>
      </c>
      <c r="N253">
        <v>12550</v>
      </c>
      <c r="R253">
        <v>301</v>
      </c>
      <c r="Z253">
        <v>300</v>
      </c>
      <c r="AH253">
        <v>281</v>
      </c>
    </row>
    <row r="254" spans="4:34" x14ac:dyDescent="0.3">
      <c r="D254">
        <v>6300</v>
      </c>
      <c r="N254">
        <v>12600</v>
      </c>
      <c r="R254">
        <v>302</v>
      </c>
      <c r="AH254">
        <v>282</v>
      </c>
    </row>
    <row r="255" spans="4:34" x14ac:dyDescent="0.3">
      <c r="D255">
        <v>6325</v>
      </c>
      <c r="N255">
        <v>12650</v>
      </c>
      <c r="R255">
        <v>303</v>
      </c>
      <c r="AH255">
        <v>283</v>
      </c>
    </row>
    <row r="256" spans="4:34" x14ac:dyDescent="0.3">
      <c r="D256">
        <v>6350</v>
      </c>
      <c r="N256">
        <v>12700</v>
      </c>
      <c r="R256">
        <v>304</v>
      </c>
      <c r="AH256">
        <v>284</v>
      </c>
    </row>
    <row r="257" spans="4:34" x14ac:dyDescent="0.3">
      <c r="D257">
        <v>6375</v>
      </c>
      <c r="N257">
        <v>12750</v>
      </c>
      <c r="R257">
        <v>305</v>
      </c>
      <c r="AH257">
        <v>285</v>
      </c>
    </row>
    <row r="258" spans="4:34" x14ac:dyDescent="0.3">
      <c r="D258">
        <v>6400</v>
      </c>
      <c r="N258">
        <v>12800</v>
      </c>
      <c r="R258">
        <v>306</v>
      </c>
      <c r="AH258">
        <v>286</v>
      </c>
    </row>
    <row r="259" spans="4:34" x14ac:dyDescent="0.3">
      <c r="D259">
        <v>6425</v>
      </c>
      <c r="N259">
        <v>12850</v>
      </c>
      <c r="R259">
        <v>307</v>
      </c>
      <c r="AH259">
        <v>287</v>
      </c>
    </row>
    <row r="260" spans="4:34" x14ac:dyDescent="0.3">
      <c r="D260">
        <v>6450</v>
      </c>
      <c r="N260">
        <v>12900</v>
      </c>
      <c r="R260">
        <v>308</v>
      </c>
      <c r="AH260">
        <v>288</v>
      </c>
    </row>
    <row r="261" spans="4:34" x14ac:dyDescent="0.3">
      <c r="D261">
        <v>6475</v>
      </c>
      <c r="N261">
        <v>12950</v>
      </c>
      <c r="R261">
        <v>309</v>
      </c>
      <c r="AH261">
        <v>289</v>
      </c>
    </row>
    <row r="262" spans="4:34" x14ac:dyDescent="0.3">
      <c r="D262">
        <v>6500</v>
      </c>
      <c r="N262">
        <v>13000</v>
      </c>
      <c r="R262">
        <v>310</v>
      </c>
      <c r="AH262">
        <v>290</v>
      </c>
    </row>
    <row r="263" spans="4:34" x14ac:dyDescent="0.3">
      <c r="D263">
        <v>6525</v>
      </c>
      <c r="N263">
        <v>13050</v>
      </c>
      <c r="R263">
        <v>311</v>
      </c>
      <c r="AH263">
        <v>291</v>
      </c>
    </row>
    <row r="264" spans="4:34" x14ac:dyDescent="0.3">
      <c r="D264">
        <v>6550</v>
      </c>
      <c r="N264">
        <v>13100</v>
      </c>
      <c r="R264">
        <v>312</v>
      </c>
      <c r="AH264">
        <v>292</v>
      </c>
    </row>
    <row r="265" spans="4:34" x14ac:dyDescent="0.3">
      <c r="D265">
        <v>6575</v>
      </c>
      <c r="N265">
        <v>13150</v>
      </c>
      <c r="R265">
        <v>313</v>
      </c>
      <c r="AH265">
        <v>293</v>
      </c>
    </row>
    <row r="266" spans="4:34" x14ac:dyDescent="0.3">
      <c r="D266">
        <v>6600</v>
      </c>
      <c r="N266">
        <v>13200</v>
      </c>
      <c r="R266">
        <v>314</v>
      </c>
      <c r="AH266">
        <v>294</v>
      </c>
    </row>
    <row r="267" spans="4:34" x14ac:dyDescent="0.3">
      <c r="D267">
        <v>6625</v>
      </c>
      <c r="N267">
        <v>13250</v>
      </c>
      <c r="R267">
        <v>315</v>
      </c>
      <c r="AH267">
        <v>295</v>
      </c>
    </row>
    <row r="268" spans="4:34" x14ac:dyDescent="0.3">
      <c r="D268">
        <v>6650</v>
      </c>
      <c r="N268">
        <v>13300</v>
      </c>
      <c r="R268">
        <v>316</v>
      </c>
      <c r="AH268">
        <v>296</v>
      </c>
    </row>
    <row r="269" spans="4:34" x14ac:dyDescent="0.3">
      <c r="D269">
        <v>6675</v>
      </c>
      <c r="N269">
        <v>13350</v>
      </c>
      <c r="R269">
        <v>317</v>
      </c>
      <c r="AH269">
        <v>297</v>
      </c>
    </row>
    <row r="270" spans="4:34" x14ac:dyDescent="0.3">
      <c r="D270">
        <v>6700</v>
      </c>
      <c r="N270">
        <v>13400</v>
      </c>
      <c r="R270">
        <v>318</v>
      </c>
      <c r="AH270">
        <v>298</v>
      </c>
    </row>
    <row r="271" spans="4:34" x14ac:dyDescent="0.3">
      <c r="D271">
        <v>6725</v>
      </c>
      <c r="N271">
        <v>13450</v>
      </c>
      <c r="R271">
        <v>319</v>
      </c>
      <c r="AH271">
        <v>299</v>
      </c>
    </row>
    <row r="272" spans="4:34" x14ac:dyDescent="0.3">
      <c r="D272">
        <v>6750</v>
      </c>
      <c r="N272">
        <v>13500</v>
      </c>
      <c r="R272">
        <v>320</v>
      </c>
      <c r="AH272">
        <v>300</v>
      </c>
    </row>
    <row r="273" spans="4:34" x14ac:dyDescent="0.3">
      <c r="D273">
        <v>6775</v>
      </c>
      <c r="N273">
        <v>13550</v>
      </c>
      <c r="R273">
        <v>321</v>
      </c>
      <c r="AH273">
        <v>301</v>
      </c>
    </row>
    <row r="274" spans="4:34" x14ac:dyDescent="0.3">
      <c r="D274">
        <v>6800</v>
      </c>
      <c r="N274">
        <v>13600</v>
      </c>
      <c r="R274">
        <v>322</v>
      </c>
      <c r="AH274">
        <v>302</v>
      </c>
    </row>
    <row r="275" spans="4:34" x14ac:dyDescent="0.3">
      <c r="D275">
        <v>6825</v>
      </c>
      <c r="N275">
        <v>13650</v>
      </c>
      <c r="R275">
        <v>323</v>
      </c>
      <c r="AH275">
        <v>303</v>
      </c>
    </row>
    <row r="276" spans="4:34" x14ac:dyDescent="0.3">
      <c r="D276">
        <v>6850</v>
      </c>
      <c r="N276">
        <v>13700</v>
      </c>
      <c r="R276">
        <v>324</v>
      </c>
      <c r="AH276">
        <v>304</v>
      </c>
    </row>
    <row r="277" spans="4:34" x14ac:dyDescent="0.3">
      <c r="D277">
        <v>6875</v>
      </c>
      <c r="N277">
        <v>13750</v>
      </c>
      <c r="R277">
        <v>325</v>
      </c>
      <c r="AH277">
        <v>305</v>
      </c>
    </row>
    <row r="278" spans="4:34" x14ac:dyDescent="0.3">
      <c r="D278">
        <v>6900</v>
      </c>
      <c r="N278">
        <v>13800</v>
      </c>
      <c r="R278">
        <v>326</v>
      </c>
      <c r="AH278">
        <v>306</v>
      </c>
    </row>
    <row r="279" spans="4:34" x14ac:dyDescent="0.3">
      <c r="D279">
        <v>6925</v>
      </c>
      <c r="N279">
        <v>13850</v>
      </c>
      <c r="R279">
        <v>327</v>
      </c>
      <c r="AH279">
        <v>307</v>
      </c>
    </row>
    <row r="280" spans="4:34" x14ac:dyDescent="0.3">
      <c r="D280">
        <v>6950</v>
      </c>
      <c r="N280">
        <v>13900</v>
      </c>
      <c r="R280">
        <v>328</v>
      </c>
      <c r="AH280">
        <v>308</v>
      </c>
    </row>
    <row r="281" spans="4:34" x14ac:dyDescent="0.3">
      <c r="D281">
        <v>6975</v>
      </c>
      <c r="N281">
        <v>13950</v>
      </c>
      <c r="R281">
        <v>329</v>
      </c>
      <c r="AH281">
        <v>309</v>
      </c>
    </row>
    <row r="282" spans="4:34" x14ac:dyDescent="0.3">
      <c r="D282">
        <v>7000</v>
      </c>
      <c r="N282">
        <v>14000</v>
      </c>
      <c r="R282">
        <v>330</v>
      </c>
      <c r="AH282">
        <v>310</v>
      </c>
    </row>
    <row r="283" spans="4:34" x14ac:dyDescent="0.3">
      <c r="D283">
        <v>7025</v>
      </c>
      <c r="N283">
        <v>14050</v>
      </c>
      <c r="R283">
        <v>331</v>
      </c>
      <c r="AH283">
        <v>311</v>
      </c>
    </row>
    <row r="284" spans="4:34" x14ac:dyDescent="0.3">
      <c r="D284">
        <v>7050</v>
      </c>
      <c r="N284">
        <v>14100</v>
      </c>
      <c r="R284">
        <v>332</v>
      </c>
      <c r="AH284">
        <v>312</v>
      </c>
    </row>
    <row r="285" spans="4:34" x14ac:dyDescent="0.3">
      <c r="D285">
        <v>7075</v>
      </c>
      <c r="N285">
        <v>14150</v>
      </c>
      <c r="R285">
        <v>333</v>
      </c>
      <c r="AH285">
        <v>313</v>
      </c>
    </row>
    <row r="286" spans="4:34" x14ac:dyDescent="0.3">
      <c r="D286">
        <v>7100</v>
      </c>
      <c r="N286">
        <v>14200</v>
      </c>
      <c r="R286">
        <v>334</v>
      </c>
      <c r="AH286">
        <v>314</v>
      </c>
    </row>
    <row r="287" spans="4:34" x14ac:dyDescent="0.3">
      <c r="D287">
        <v>7125</v>
      </c>
      <c r="N287">
        <v>14250</v>
      </c>
      <c r="R287">
        <v>335</v>
      </c>
      <c r="AH287">
        <v>315</v>
      </c>
    </row>
    <row r="288" spans="4:34" x14ac:dyDescent="0.3">
      <c r="D288">
        <v>7150</v>
      </c>
      <c r="N288">
        <v>14300</v>
      </c>
      <c r="R288">
        <v>336</v>
      </c>
      <c r="AH288">
        <v>316</v>
      </c>
    </row>
    <row r="289" spans="4:34" x14ac:dyDescent="0.3">
      <c r="D289">
        <v>7175</v>
      </c>
      <c r="N289">
        <v>14350</v>
      </c>
      <c r="R289">
        <v>337</v>
      </c>
      <c r="AH289">
        <v>317</v>
      </c>
    </row>
    <row r="290" spans="4:34" x14ac:dyDescent="0.3">
      <c r="D290">
        <v>7200</v>
      </c>
      <c r="N290">
        <v>14400</v>
      </c>
      <c r="R290">
        <v>338</v>
      </c>
      <c r="AH290">
        <v>318</v>
      </c>
    </row>
    <row r="291" spans="4:34" x14ac:dyDescent="0.3">
      <c r="D291">
        <v>7225</v>
      </c>
      <c r="N291">
        <v>14450</v>
      </c>
      <c r="R291">
        <v>339</v>
      </c>
      <c r="AH291">
        <v>319</v>
      </c>
    </row>
    <row r="292" spans="4:34" x14ac:dyDescent="0.3">
      <c r="D292">
        <v>7250</v>
      </c>
      <c r="N292">
        <v>14500</v>
      </c>
      <c r="R292">
        <v>340</v>
      </c>
      <c r="AH292">
        <v>320</v>
      </c>
    </row>
    <row r="293" spans="4:34" x14ac:dyDescent="0.3">
      <c r="D293">
        <v>7275</v>
      </c>
      <c r="N293">
        <v>14550</v>
      </c>
      <c r="R293">
        <v>341</v>
      </c>
      <c r="AH293">
        <v>321</v>
      </c>
    </row>
    <row r="294" spans="4:34" x14ac:dyDescent="0.3">
      <c r="D294">
        <v>7300</v>
      </c>
      <c r="N294">
        <v>14600</v>
      </c>
      <c r="R294">
        <v>342</v>
      </c>
      <c r="AH294">
        <v>322</v>
      </c>
    </row>
    <row r="295" spans="4:34" x14ac:dyDescent="0.3">
      <c r="D295">
        <v>7325</v>
      </c>
      <c r="N295">
        <v>14650</v>
      </c>
      <c r="R295">
        <v>343</v>
      </c>
      <c r="AH295">
        <v>323</v>
      </c>
    </row>
    <row r="296" spans="4:34" x14ac:dyDescent="0.3">
      <c r="D296">
        <v>7350</v>
      </c>
      <c r="N296">
        <v>14700</v>
      </c>
      <c r="R296">
        <v>344</v>
      </c>
      <c r="AH296">
        <v>324</v>
      </c>
    </row>
    <row r="297" spans="4:34" x14ac:dyDescent="0.3">
      <c r="D297">
        <v>7375</v>
      </c>
      <c r="N297">
        <v>14750</v>
      </c>
      <c r="R297">
        <v>345</v>
      </c>
      <c r="AH297">
        <v>325</v>
      </c>
    </row>
    <row r="298" spans="4:34" x14ac:dyDescent="0.3">
      <c r="D298">
        <v>7400</v>
      </c>
      <c r="N298">
        <v>14800</v>
      </c>
      <c r="R298">
        <v>346</v>
      </c>
      <c r="AH298">
        <v>326</v>
      </c>
    </row>
    <row r="299" spans="4:34" x14ac:dyDescent="0.3">
      <c r="D299">
        <v>7425</v>
      </c>
      <c r="N299">
        <v>14850</v>
      </c>
      <c r="R299">
        <v>347</v>
      </c>
      <c r="AH299">
        <v>327</v>
      </c>
    </row>
    <row r="300" spans="4:34" x14ac:dyDescent="0.3">
      <c r="D300">
        <v>7450</v>
      </c>
      <c r="N300">
        <v>14900</v>
      </c>
      <c r="R300">
        <v>348</v>
      </c>
      <c r="AH300">
        <v>328</v>
      </c>
    </row>
    <row r="301" spans="4:34" x14ac:dyDescent="0.3">
      <c r="D301">
        <v>7475</v>
      </c>
      <c r="N301">
        <v>14950</v>
      </c>
      <c r="R301">
        <v>349</v>
      </c>
      <c r="AH301">
        <v>329</v>
      </c>
    </row>
    <row r="302" spans="4:34" x14ac:dyDescent="0.3">
      <c r="D302">
        <v>7500</v>
      </c>
      <c r="N302">
        <v>15000</v>
      </c>
      <c r="R302">
        <v>350</v>
      </c>
      <c r="AH302">
        <v>330</v>
      </c>
    </row>
    <row r="303" spans="4:34" x14ac:dyDescent="0.3">
      <c r="D303">
        <v>7525</v>
      </c>
      <c r="N303">
        <v>15050</v>
      </c>
      <c r="R303">
        <v>351</v>
      </c>
      <c r="AH303">
        <v>331</v>
      </c>
    </row>
    <row r="304" spans="4:34" x14ac:dyDescent="0.3">
      <c r="D304">
        <v>7550</v>
      </c>
      <c r="N304">
        <v>15100</v>
      </c>
      <c r="R304">
        <v>352</v>
      </c>
      <c r="AH304">
        <v>332</v>
      </c>
    </row>
    <row r="305" spans="4:34" x14ac:dyDescent="0.3">
      <c r="D305">
        <v>7575</v>
      </c>
      <c r="N305">
        <v>15150</v>
      </c>
      <c r="R305">
        <v>353</v>
      </c>
      <c r="AH305">
        <v>333</v>
      </c>
    </row>
    <row r="306" spans="4:34" x14ac:dyDescent="0.3">
      <c r="D306">
        <v>7600</v>
      </c>
      <c r="N306">
        <v>15200</v>
      </c>
      <c r="R306">
        <v>354</v>
      </c>
      <c r="AH306">
        <v>334</v>
      </c>
    </row>
    <row r="307" spans="4:34" x14ac:dyDescent="0.3">
      <c r="D307">
        <v>7625</v>
      </c>
      <c r="N307">
        <v>15250</v>
      </c>
      <c r="R307">
        <v>355</v>
      </c>
      <c r="AH307">
        <v>335</v>
      </c>
    </row>
    <row r="308" spans="4:34" x14ac:dyDescent="0.3">
      <c r="D308">
        <v>7650</v>
      </c>
      <c r="N308">
        <v>15300</v>
      </c>
      <c r="R308">
        <v>356</v>
      </c>
      <c r="AH308">
        <v>336</v>
      </c>
    </row>
    <row r="309" spans="4:34" x14ac:dyDescent="0.3">
      <c r="D309">
        <v>7675</v>
      </c>
      <c r="N309">
        <v>15350</v>
      </c>
      <c r="R309">
        <v>357</v>
      </c>
      <c r="AH309">
        <v>337</v>
      </c>
    </row>
    <row r="310" spans="4:34" x14ac:dyDescent="0.3">
      <c r="D310">
        <v>7700</v>
      </c>
      <c r="N310">
        <v>15400</v>
      </c>
      <c r="R310">
        <v>358</v>
      </c>
      <c r="AH310">
        <v>338</v>
      </c>
    </row>
    <row r="311" spans="4:34" x14ac:dyDescent="0.3">
      <c r="D311">
        <v>7725</v>
      </c>
      <c r="N311">
        <v>15450</v>
      </c>
      <c r="R311">
        <v>359</v>
      </c>
      <c r="AH311">
        <v>339</v>
      </c>
    </row>
    <row r="312" spans="4:34" x14ac:dyDescent="0.3">
      <c r="D312">
        <v>7750</v>
      </c>
      <c r="N312">
        <v>15500</v>
      </c>
      <c r="R312">
        <v>360</v>
      </c>
      <c r="AH312">
        <v>340</v>
      </c>
    </row>
    <row r="313" spans="4:34" x14ac:dyDescent="0.3">
      <c r="D313">
        <v>7775</v>
      </c>
      <c r="N313">
        <v>15550</v>
      </c>
      <c r="R313">
        <v>361</v>
      </c>
      <c r="AH313">
        <v>341</v>
      </c>
    </row>
    <row r="314" spans="4:34" x14ac:dyDescent="0.3">
      <c r="D314">
        <v>7800</v>
      </c>
      <c r="N314">
        <v>15600</v>
      </c>
      <c r="R314">
        <v>362</v>
      </c>
      <c r="AH314">
        <v>342</v>
      </c>
    </row>
    <row r="315" spans="4:34" x14ac:dyDescent="0.3">
      <c r="D315">
        <v>7825</v>
      </c>
      <c r="N315">
        <v>15650</v>
      </c>
      <c r="R315">
        <v>363</v>
      </c>
      <c r="AH315">
        <v>343</v>
      </c>
    </row>
    <row r="316" spans="4:34" x14ac:dyDescent="0.3">
      <c r="D316">
        <v>7850</v>
      </c>
      <c r="N316">
        <v>15700</v>
      </c>
      <c r="R316">
        <v>364</v>
      </c>
      <c r="AH316">
        <v>344</v>
      </c>
    </row>
    <row r="317" spans="4:34" x14ac:dyDescent="0.3">
      <c r="D317">
        <v>7875</v>
      </c>
      <c r="N317">
        <v>15750</v>
      </c>
      <c r="R317">
        <v>365</v>
      </c>
      <c r="AH317">
        <v>345</v>
      </c>
    </row>
    <row r="318" spans="4:34" x14ac:dyDescent="0.3">
      <c r="D318">
        <v>7900</v>
      </c>
      <c r="N318">
        <v>15800</v>
      </c>
      <c r="R318">
        <v>366</v>
      </c>
      <c r="AH318">
        <v>346</v>
      </c>
    </row>
    <row r="319" spans="4:34" x14ac:dyDescent="0.3">
      <c r="D319">
        <v>7925</v>
      </c>
      <c r="N319">
        <v>15850</v>
      </c>
      <c r="R319">
        <v>367</v>
      </c>
      <c r="AH319">
        <v>347</v>
      </c>
    </row>
    <row r="320" spans="4:34" x14ac:dyDescent="0.3">
      <c r="D320">
        <v>7950</v>
      </c>
      <c r="N320">
        <v>15900</v>
      </c>
      <c r="R320">
        <v>368</v>
      </c>
      <c r="AH320">
        <v>348</v>
      </c>
    </row>
    <row r="321" spans="4:34" x14ac:dyDescent="0.3">
      <c r="D321">
        <v>7975</v>
      </c>
      <c r="N321">
        <v>15950</v>
      </c>
      <c r="R321">
        <v>369</v>
      </c>
      <c r="AH321">
        <v>349</v>
      </c>
    </row>
    <row r="322" spans="4:34" x14ac:dyDescent="0.3">
      <c r="D322">
        <v>8000</v>
      </c>
      <c r="N322">
        <v>16000</v>
      </c>
      <c r="R322">
        <v>370</v>
      </c>
      <c r="AH322">
        <v>350</v>
      </c>
    </row>
    <row r="323" spans="4:34" x14ac:dyDescent="0.3">
      <c r="D323">
        <v>8025</v>
      </c>
      <c r="N323">
        <v>16050</v>
      </c>
      <c r="R323">
        <v>371</v>
      </c>
      <c r="AH323">
        <v>351</v>
      </c>
    </row>
    <row r="324" spans="4:34" x14ac:dyDescent="0.3">
      <c r="D324">
        <v>8050</v>
      </c>
      <c r="N324">
        <v>16100</v>
      </c>
      <c r="R324">
        <v>372</v>
      </c>
      <c r="AH324">
        <v>352</v>
      </c>
    </row>
    <row r="325" spans="4:34" x14ac:dyDescent="0.3">
      <c r="D325">
        <v>8075</v>
      </c>
      <c r="N325">
        <v>16150</v>
      </c>
      <c r="R325">
        <v>373</v>
      </c>
      <c r="AH325">
        <v>353</v>
      </c>
    </row>
    <row r="326" spans="4:34" x14ac:dyDescent="0.3">
      <c r="D326">
        <v>8100</v>
      </c>
      <c r="N326">
        <v>16200</v>
      </c>
      <c r="R326">
        <v>374</v>
      </c>
      <c r="AH326">
        <v>354</v>
      </c>
    </row>
    <row r="327" spans="4:34" x14ac:dyDescent="0.3">
      <c r="D327">
        <v>8125</v>
      </c>
      <c r="N327">
        <v>16250</v>
      </c>
      <c r="R327">
        <v>375</v>
      </c>
      <c r="AH327">
        <v>355</v>
      </c>
    </row>
    <row r="328" spans="4:34" x14ac:dyDescent="0.3">
      <c r="D328">
        <v>8150</v>
      </c>
      <c r="N328">
        <v>16300</v>
      </c>
      <c r="R328">
        <v>376</v>
      </c>
      <c r="AH328">
        <v>356</v>
      </c>
    </row>
    <row r="329" spans="4:34" x14ac:dyDescent="0.3">
      <c r="D329">
        <v>8175</v>
      </c>
      <c r="N329">
        <v>16350</v>
      </c>
      <c r="R329">
        <v>377</v>
      </c>
      <c r="AH329">
        <v>357</v>
      </c>
    </row>
    <row r="330" spans="4:34" x14ac:dyDescent="0.3">
      <c r="D330">
        <v>8200</v>
      </c>
      <c r="N330">
        <v>16400</v>
      </c>
      <c r="R330">
        <v>378</v>
      </c>
      <c r="AH330">
        <v>358</v>
      </c>
    </row>
    <row r="331" spans="4:34" x14ac:dyDescent="0.3">
      <c r="D331">
        <v>8225</v>
      </c>
      <c r="N331">
        <v>16450</v>
      </c>
      <c r="R331">
        <v>379</v>
      </c>
      <c r="AH331">
        <v>359</v>
      </c>
    </row>
    <row r="332" spans="4:34" x14ac:dyDescent="0.3">
      <c r="D332">
        <v>8250</v>
      </c>
      <c r="N332">
        <v>16500</v>
      </c>
      <c r="R332">
        <v>380</v>
      </c>
      <c r="AH332">
        <v>360</v>
      </c>
    </row>
    <row r="333" spans="4:34" x14ac:dyDescent="0.3">
      <c r="D333">
        <v>8275</v>
      </c>
      <c r="N333">
        <v>16550</v>
      </c>
      <c r="R333">
        <v>381</v>
      </c>
      <c r="AH333">
        <v>361</v>
      </c>
    </row>
    <row r="334" spans="4:34" x14ac:dyDescent="0.3">
      <c r="D334">
        <v>8300</v>
      </c>
      <c r="N334">
        <v>16600</v>
      </c>
      <c r="R334">
        <v>382</v>
      </c>
      <c r="AH334">
        <v>362</v>
      </c>
    </row>
    <row r="335" spans="4:34" x14ac:dyDescent="0.3">
      <c r="D335">
        <v>8325</v>
      </c>
      <c r="N335">
        <v>16650</v>
      </c>
      <c r="R335">
        <v>383</v>
      </c>
      <c r="AH335">
        <v>363</v>
      </c>
    </row>
    <row r="336" spans="4:34" x14ac:dyDescent="0.3">
      <c r="D336">
        <v>8350</v>
      </c>
      <c r="N336">
        <v>16700</v>
      </c>
      <c r="R336">
        <v>384</v>
      </c>
      <c r="AH336">
        <v>364</v>
      </c>
    </row>
    <row r="337" spans="4:34" x14ac:dyDescent="0.3">
      <c r="D337">
        <v>8375</v>
      </c>
      <c r="N337">
        <v>16750</v>
      </c>
      <c r="R337">
        <v>385</v>
      </c>
      <c r="AH337">
        <v>365</v>
      </c>
    </row>
    <row r="338" spans="4:34" x14ac:dyDescent="0.3">
      <c r="D338">
        <v>8400</v>
      </c>
      <c r="N338">
        <v>16800</v>
      </c>
      <c r="R338">
        <v>386</v>
      </c>
      <c r="AH338">
        <v>366</v>
      </c>
    </row>
    <row r="339" spans="4:34" x14ac:dyDescent="0.3">
      <c r="D339">
        <v>8425</v>
      </c>
      <c r="N339">
        <v>16850</v>
      </c>
      <c r="R339">
        <v>387</v>
      </c>
      <c r="AH339">
        <v>367</v>
      </c>
    </row>
    <row r="340" spans="4:34" x14ac:dyDescent="0.3">
      <c r="D340">
        <v>8450</v>
      </c>
      <c r="N340">
        <v>16900</v>
      </c>
      <c r="R340">
        <v>388</v>
      </c>
      <c r="AH340">
        <v>368</v>
      </c>
    </row>
    <row r="341" spans="4:34" x14ac:dyDescent="0.3">
      <c r="D341">
        <v>8475</v>
      </c>
      <c r="N341">
        <v>16950</v>
      </c>
      <c r="R341">
        <v>389</v>
      </c>
      <c r="AH341">
        <v>369</v>
      </c>
    </row>
    <row r="342" spans="4:34" x14ac:dyDescent="0.3">
      <c r="D342">
        <v>8500</v>
      </c>
      <c r="N342">
        <v>17000</v>
      </c>
      <c r="R342">
        <v>390</v>
      </c>
      <c r="AH342">
        <v>370</v>
      </c>
    </row>
    <row r="343" spans="4:34" x14ac:dyDescent="0.3">
      <c r="D343">
        <v>8525</v>
      </c>
      <c r="N343">
        <v>17050</v>
      </c>
      <c r="R343">
        <v>391</v>
      </c>
      <c r="AH343">
        <v>371</v>
      </c>
    </row>
    <row r="344" spans="4:34" x14ac:dyDescent="0.3">
      <c r="D344">
        <v>8550</v>
      </c>
      <c r="N344">
        <v>17100</v>
      </c>
      <c r="R344">
        <v>392</v>
      </c>
      <c r="AH344">
        <v>372</v>
      </c>
    </row>
    <row r="345" spans="4:34" x14ac:dyDescent="0.3">
      <c r="D345">
        <v>8575</v>
      </c>
      <c r="N345">
        <v>17150</v>
      </c>
      <c r="R345">
        <v>393</v>
      </c>
      <c r="AH345">
        <v>373</v>
      </c>
    </row>
    <row r="346" spans="4:34" x14ac:dyDescent="0.3">
      <c r="D346">
        <v>8600</v>
      </c>
      <c r="N346">
        <v>17200</v>
      </c>
      <c r="R346">
        <v>394</v>
      </c>
      <c r="AH346">
        <v>374</v>
      </c>
    </row>
    <row r="347" spans="4:34" x14ac:dyDescent="0.3">
      <c r="D347">
        <v>8625</v>
      </c>
      <c r="N347">
        <v>17250</v>
      </c>
      <c r="R347">
        <v>395</v>
      </c>
      <c r="AH347">
        <v>375</v>
      </c>
    </row>
    <row r="348" spans="4:34" x14ac:dyDescent="0.3">
      <c r="D348">
        <v>8650</v>
      </c>
      <c r="N348">
        <v>17300</v>
      </c>
      <c r="R348">
        <v>396</v>
      </c>
      <c r="AH348">
        <v>376</v>
      </c>
    </row>
    <row r="349" spans="4:34" x14ac:dyDescent="0.3">
      <c r="D349">
        <v>8675</v>
      </c>
      <c r="N349">
        <v>17350</v>
      </c>
      <c r="R349">
        <v>397</v>
      </c>
      <c r="AH349">
        <v>377</v>
      </c>
    </row>
    <row r="350" spans="4:34" x14ac:dyDescent="0.3">
      <c r="D350">
        <v>8700</v>
      </c>
      <c r="N350">
        <v>17400</v>
      </c>
      <c r="R350">
        <v>398</v>
      </c>
      <c r="AH350">
        <v>378</v>
      </c>
    </row>
    <row r="351" spans="4:34" x14ac:dyDescent="0.3">
      <c r="D351">
        <v>8725</v>
      </c>
      <c r="N351">
        <v>17450</v>
      </c>
      <c r="R351">
        <v>399</v>
      </c>
      <c r="AH351">
        <v>379</v>
      </c>
    </row>
    <row r="352" spans="4:34" x14ac:dyDescent="0.3">
      <c r="D352">
        <v>8750</v>
      </c>
      <c r="N352">
        <v>17500</v>
      </c>
      <c r="R352">
        <v>400</v>
      </c>
      <c r="AH352">
        <v>380</v>
      </c>
    </row>
    <row r="353" spans="4:34" x14ac:dyDescent="0.3">
      <c r="D353">
        <v>8775</v>
      </c>
      <c r="N353">
        <v>17550</v>
      </c>
      <c r="R353">
        <v>401</v>
      </c>
      <c r="AH353">
        <v>381</v>
      </c>
    </row>
    <row r="354" spans="4:34" x14ac:dyDescent="0.3">
      <c r="D354">
        <v>8800</v>
      </c>
      <c r="N354">
        <v>17600</v>
      </c>
      <c r="R354">
        <v>402</v>
      </c>
      <c r="AH354">
        <v>382</v>
      </c>
    </row>
    <row r="355" spans="4:34" x14ac:dyDescent="0.3">
      <c r="D355">
        <v>8825</v>
      </c>
      <c r="N355">
        <v>17650</v>
      </c>
      <c r="R355">
        <v>403</v>
      </c>
      <c r="AH355">
        <v>383</v>
      </c>
    </row>
    <row r="356" spans="4:34" x14ac:dyDescent="0.3">
      <c r="D356">
        <v>8850</v>
      </c>
      <c r="N356">
        <v>17700</v>
      </c>
      <c r="R356">
        <v>404</v>
      </c>
      <c r="AH356">
        <v>384</v>
      </c>
    </row>
    <row r="357" spans="4:34" x14ac:dyDescent="0.3">
      <c r="D357">
        <v>8875</v>
      </c>
      <c r="N357">
        <v>17750</v>
      </c>
      <c r="R357">
        <v>405</v>
      </c>
      <c r="AH357">
        <v>385</v>
      </c>
    </row>
    <row r="358" spans="4:34" x14ac:dyDescent="0.3">
      <c r="D358">
        <v>8900</v>
      </c>
      <c r="N358">
        <v>17800</v>
      </c>
      <c r="R358">
        <v>406</v>
      </c>
      <c r="AH358">
        <v>386</v>
      </c>
    </row>
    <row r="359" spans="4:34" x14ac:dyDescent="0.3">
      <c r="D359">
        <v>8925</v>
      </c>
      <c r="N359">
        <v>17850</v>
      </c>
      <c r="R359">
        <v>407</v>
      </c>
      <c r="AH359">
        <v>387</v>
      </c>
    </row>
    <row r="360" spans="4:34" x14ac:dyDescent="0.3">
      <c r="D360">
        <v>8950</v>
      </c>
      <c r="N360">
        <v>17900</v>
      </c>
      <c r="R360">
        <v>408</v>
      </c>
      <c r="AH360">
        <v>388</v>
      </c>
    </row>
    <row r="361" spans="4:34" x14ac:dyDescent="0.3">
      <c r="D361">
        <v>8975</v>
      </c>
      <c r="N361">
        <v>17950</v>
      </c>
      <c r="R361">
        <v>409</v>
      </c>
      <c r="AH361">
        <v>389</v>
      </c>
    </row>
    <row r="362" spans="4:34" x14ac:dyDescent="0.3">
      <c r="D362">
        <v>9000</v>
      </c>
      <c r="N362">
        <v>18000</v>
      </c>
      <c r="R362">
        <v>410</v>
      </c>
      <c r="AH362">
        <v>390</v>
      </c>
    </row>
    <row r="363" spans="4:34" x14ac:dyDescent="0.3">
      <c r="D363">
        <v>9025</v>
      </c>
      <c r="N363">
        <v>18050</v>
      </c>
      <c r="R363">
        <v>411</v>
      </c>
      <c r="AH363">
        <v>391</v>
      </c>
    </row>
    <row r="364" spans="4:34" x14ac:dyDescent="0.3">
      <c r="D364">
        <v>9050</v>
      </c>
      <c r="N364">
        <v>18100</v>
      </c>
      <c r="R364">
        <v>412</v>
      </c>
      <c r="AH364">
        <v>392</v>
      </c>
    </row>
    <row r="365" spans="4:34" x14ac:dyDescent="0.3">
      <c r="D365">
        <v>9075</v>
      </c>
      <c r="N365">
        <v>18150</v>
      </c>
      <c r="R365">
        <v>413</v>
      </c>
      <c r="AH365">
        <v>393</v>
      </c>
    </row>
    <row r="366" spans="4:34" x14ac:dyDescent="0.3">
      <c r="D366">
        <v>9100</v>
      </c>
      <c r="N366">
        <v>18200</v>
      </c>
      <c r="R366">
        <v>414</v>
      </c>
      <c r="AH366">
        <v>394</v>
      </c>
    </row>
    <row r="367" spans="4:34" x14ac:dyDescent="0.3">
      <c r="D367">
        <v>9125</v>
      </c>
      <c r="N367">
        <v>18250</v>
      </c>
      <c r="R367">
        <v>415</v>
      </c>
      <c r="AH367">
        <v>395</v>
      </c>
    </row>
    <row r="368" spans="4:34" x14ac:dyDescent="0.3">
      <c r="D368">
        <v>9150</v>
      </c>
      <c r="N368">
        <v>18300</v>
      </c>
      <c r="R368">
        <v>416</v>
      </c>
      <c r="AH368">
        <v>396</v>
      </c>
    </row>
    <row r="369" spans="4:34" x14ac:dyDescent="0.3">
      <c r="D369">
        <v>9175</v>
      </c>
      <c r="N369">
        <v>18350</v>
      </c>
      <c r="R369">
        <v>417</v>
      </c>
      <c r="AH369">
        <v>397</v>
      </c>
    </row>
    <row r="370" spans="4:34" x14ac:dyDescent="0.3">
      <c r="D370">
        <v>9200</v>
      </c>
      <c r="N370">
        <v>18400</v>
      </c>
      <c r="R370">
        <v>418</v>
      </c>
      <c r="AH370">
        <v>398</v>
      </c>
    </row>
    <row r="371" spans="4:34" x14ac:dyDescent="0.3">
      <c r="D371">
        <v>9225</v>
      </c>
      <c r="N371">
        <v>18450</v>
      </c>
      <c r="R371">
        <v>419</v>
      </c>
      <c r="AH371">
        <v>399</v>
      </c>
    </row>
    <row r="372" spans="4:34" x14ac:dyDescent="0.3">
      <c r="D372">
        <v>9250</v>
      </c>
      <c r="N372">
        <v>18500</v>
      </c>
      <c r="R372">
        <v>420</v>
      </c>
      <c r="AH372">
        <v>400</v>
      </c>
    </row>
    <row r="373" spans="4:34" x14ac:dyDescent="0.3">
      <c r="D373">
        <v>9275</v>
      </c>
      <c r="N373">
        <v>18550</v>
      </c>
      <c r="R373">
        <v>421</v>
      </c>
      <c r="AH373">
        <v>401</v>
      </c>
    </row>
    <row r="374" spans="4:34" x14ac:dyDescent="0.3">
      <c r="D374">
        <v>9300</v>
      </c>
      <c r="N374">
        <v>18600</v>
      </c>
      <c r="R374">
        <v>422</v>
      </c>
      <c r="AH374">
        <v>402</v>
      </c>
    </row>
    <row r="375" spans="4:34" x14ac:dyDescent="0.3">
      <c r="D375">
        <v>9325</v>
      </c>
      <c r="N375">
        <v>18650</v>
      </c>
      <c r="R375">
        <v>423</v>
      </c>
      <c r="AH375">
        <v>403</v>
      </c>
    </row>
    <row r="376" spans="4:34" x14ac:dyDescent="0.3">
      <c r="D376">
        <v>9350</v>
      </c>
      <c r="N376">
        <v>18700</v>
      </c>
      <c r="R376">
        <v>424</v>
      </c>
      <c r="AH376">
        <v>404</v>
      </c>
    </row>
    <row r="377" spans="4:34" x14ac:dyDescent="0.3">
      <c r="D377">
        <v>9375</v>
      </c>
      <c r="N377">
        <v>18750</v>
      </c>
      <c r="R377">
        <v>425</v>
      </c>
      <c r="AH377">
        <v>405</v>
      </c>
    </row>
    <row r="378" spans="4:34" x14ac:dyDescent="0.3">
      <c r="D378">
        <v>9400</v>
      </c>
      <c r="N378">
        <v>18800</v>
      </c>
      <c r="R378">
        <v>426</v>
      </c>
      <c r="AH378">
        <v>406</v>
      </c>
    </row>
    <row r="379" spans="4:34" x14ac:dyDescent="0.3">
      <c r="D379">
        <v>9425</v>
      </c>
      <c r="N379">
        <v>18850</v>
      </c>
      <c r="R379">
        <v>427</v>
      </c>
      <c r="AH379">
        <v>407</v>
      </c>
    </row>
    <row r="380" spans="4:34" x14ac:dyDescent="0.3">
      <c r="D380">
        <v>9450</v>
      </c>
      <c r="N380">
        <v>18900</v>
      </c>
      <c r="R380">
        <v>428</v>
      </c>
      <c r="AH380">
        <v>408</v>
      </c>
    </row>
    <row r="381" spans="4:34" x14ac:dyDescent="0.3">
      <c r="D381">
        <v>9475</v>
      </c>
      <c r="N381">
        <v>18950</v>
      </c>
      <c r="R381">
        <v>429</v>
      </c>
      <c r="AH381">
        <v>409</v>
      </c>
    </row>
    <row r="382" spans="4:34" x14ac:dyDescent="0.3">
      <c r="D382">
        <v>9500</v>
      </c>
      <c r="N382">
        <v>19000</v>
      </c>
      <c r="R382">
        <v>430</v>
      </c>
      <c r="AH382">
        <v>410</v>
      </c>
    </row>
    <row r="383" spans="4:34" x14ac:dyDescent="0.3">
      <c r="D383">
        <v>9525</v>
      </c>
      <c r="N383">
        <v>19050</v>
      </c>
      <c r="R383">
        <v>431</v>
      </c>
      <c r="AH383">
        <v>411</v>
      </c>
    </row>
    <row r="384" spans="4:34" x14ac:dyDescent="0.3">
      <c r="D384">
        <v>9550</v>
      </c>
      <c r="N384">
        <v>19100</v>
      </c>
      <c r="R384">
        <v>432</v>
      </c>
      <c r="AH384">
        <v>412</v>
      </c>
    </row>
    <row r="385" spans="4:34" x14ac:dyDescent="0.3">
      <c r="D385">
        <v>9575</v>
      </c>
      <c r="N385">
        <v>19150</v>
      </c>
      <c r="R385">
        <v>433</v>
      </c>
      <c r="AH385">
        <v>413</v>
      </c>
    </row>
    <row r="386" spans="4:34" x14ac:dyDescent="0.3">
      <c r="D386">
        <v>9600</v>
      </c>
      <c r="N386">
        <v>19200</v>
      </c>
      <c r="R386">
        <v>434</v>
      </c>
      <c r="AH386">
        <v>414</v>
      </c>
    </row>
    <row r="387" spans="4:34" x14ac:dyDescent="0.3">
      <c r="D387">
        <v>9625</v>
      </c>
      <c r="N387">
        <v>19250</v>
      </c>
      <c r="R387">
        <v>435</v>
      </c>
      <c r="AH387">
        <v>415</v>
      </c>
    </row>
    <row r="388" spans="4:34" x14ac:dyDescent="0.3">
      <c r="D388">
        <v>9650</v>
      </c>
      <c r="N388">
        <v>19300</v>
      </c>
      <c r="R388">
        <v>436</v>
      </c>
      <c r="AH388">
        <v>416</v>
      </c>
    </row>
    <row r="389" spans="4:34" x14ac:dyDescent="0.3">
      <c r="D389">
        <v>9675</v>
      </c>
      <c r="N389">
        <v>19350</v>
      </c>
      <c r="R389">
        <v>437</v>
      </c>
      <c r="AH389">
        <v>417</v>
      </c>
    </row>
    <row r="390" spans="4:34" x14ac:dyDescent="0.3">
      <c r="D390">
        <v>9700</v>
      </c>
      <c r="N390">
        <v>19400</v>
      </c>
      <c r="R390">
        <v>438</v>
      </c>
      <c r="AH390">
        <v>418</v>
      </c>
    </row>
    <row r="391" spans="4:34" x14ac:dyDescent="0.3">
      <c r="D391">
        <v>9725</v>
      </c>
      <c r="N391">
        <v>19450</v>
      </c>
      <c r="R391">
        <v>439</v>
      </c>
      <c r="AH391">
        <v>419</v>
      </c>
    </row>
    <row r="392" spans="4:34" x14ac:dyDescent="0.3">
      <c r="D392">
        <v>9750</v>
      </c>
      <c r="N392">
        <v>19500</v>
      </c>
      <c r="R392">
        <v>440</v>
      </c>
      <c r="AH392">
        <v>420</v>
      </c>
    </row>
    <row r="393" spans="4:34" x14ac:dyDescent="0.3">
      <c r="D393">
        <v>9775</v>
      </c>
      <c r="N393">
        <v>19550</v>
      </c>
      <c r="R393">
        <v>441</v>
      </c>
      <c r="AH393">
        <v>421</v>
      </c>
    </row>
    <row r="394" spans="4:34" x14ac:dyDescent="0.3">
      <c r="D394">
        <v>9800</v>
      </c>
      <c r="N394">
        <v>19600</v>
      </c>
      <c r="R394">
        <v>442</v>
      </c>
      <c r="AH394">
        <v>422</v>
      </c>
    </row>
    <row r="395" spans="4:34" x14ac:dyDescent="0.3">
      <c r="D395">
        <v>9825</v>
      </c>
      <c r="N395">
        <v>19650</v>
      </c>
      <c r="R395">
        <v>443</v>
      </c>
      <c r="AH395">
        <v>423</v>
      </c>
    </row>
    <row r="396" spans="4:34" x14ac:dyDescent="0.3">
      <c r="D396">
        <v>9850</v>
      </c>
      <c r="N396">
        <v>19700</v>
      </c>
      <c r="R396">
        <v>444</v>
      </c>
      <c r="AH396">
        <v>424</v>
      </c>
    </row>
    <row r="397" spans="4:34" x14ac:dyDescent="0.3">
      <c r="D397">
        <v>9875</v>
      </c>
      <c r="N397">
        <v>19750</v>
      </c>
      <c r="R397">
        <v>445</v>
      </c>
      <c r="AH397">
        <v>425</v>
      </c>
    </row>
    <row r="398" spans="4:34" x14ac:dyDescent="0.3">
      <c r="D398">
        <v>9900</v>
      </c>
      <c r="N398">
        <v>19800</v>
      </c>
      <c r="R398">
        <v>446</v>
      </c>
      <c r="AH398">
        <v>426</v>
      </c>
    </row>
    <row r="399" spans="4:34" x14ac:dyDescent="0.3">
      <c r="D399">
        <v>9925</v>
      </c>
      <c r="N399">
        <v>19850</v>
      </c>
      <c r="R399">
        <v>447</v>
      </c>
      <c r="AH399">
        <v>427</v>
      </c>
    </row>
    <row r="400" spans="4:34" x14ac:dyDescent="0.3">
      <c r="D400">
        <v>9950</v>
      </c>
      <c r="N400">
        <v>19900</v>
      </c>
      <c r="R400">
        <v>448</v>
      </c>
      <c r="AH400">
        <v>428</v>
      </c>
    </row>
    <row r="401" spans="4:34" x14ac:dyDescent="0.3">
      <c r="D401">
        <v>9975</v>
      </c>
      <c r="N401">
        <v>19950</v>
      </c>
      <c r="R401">
        <v>449</v>
      </c>
      <c r="AH401">
        <v>429</v>
      </c>
    </row>
    <row r="402" spans="4:34" x14ac:dyDescent="0.3">
      <c r="D402">
        <v>10000</v>
      </c>
      <c r="N402">
        <v>20000</v>
      </c>
      <c r="R402">
        <v>450</v>
      </c>
      <c r="AH402">
        <v>430</v>
      </c>
    </row>
    <row r="403" spans="4:34" x14ac:dyDescent="0.3">
      <c r="D403">
        <v>10025</v>
      </c>
      <c r="N403">
        <v>20050</v>
      </c>
      <c r="R403">
        <v>451</v>
      </c>
      <c r="AH403">
        <v>431</v>
      </c>
    </row>
    <row r="404" spans="4:34" x14ac:dyDescent="0.3">
      <c r="D404">
        <v>10050</v>
      </c>
      <c r="N404">
        <v>20100</v>
      </c>
      <c r="R404">
        <v>452</v>
      </c>
      <c r="AH404">
        <v>432</v>
      </c>
    </row>
    <row r="405" spans="4:34" x14ac:dyDescent="0.3">
      <c r="D405">
        <v>10075</v>
      </c>
      <c r="N405">
        <v>20150</v>
      </c>
      <c r="R405">
        <v>453</v>
      </c>
      <c r="AH405">
        <v>433</v>
      </c>
    </row>
    <row r="406" spans="4:34" x14ac:dyDescent="0.3">
      <c r="D406">
        <v>10100</v>
      </c>
      <c r="N406">
        <v>20200</v>
      </c>
      <c r="R406">
        <v>454</v>
      </c>
      <c r="AH406">
        <v>434</v>
      </c>
    </row>
    <row r="407" spans="4:34" x14ac:dyDescent="0.3">
      <c r="D407">
        <v>10125</v>
      </c>
      <c r="N407">
        <v>20250</v>
      </c>
      <c r="R407">
        <v>455</v>
      </c>
      <c r="AH407">
        <v>435</v>
      </c>
    </row>
    <row r="408" spans="4:34" x14ac:dyDescent="0.3">
      <c r="D408">
        <v>10150</v>
      </c>
      <c r="N408">
        <v>20300</v>
      </c>
      <c r="R408">
        <v>456</v>
      </c>
      <c r="AH408">
        <v>436</v>
      </c>
    </row>
    <row r="409" spans="4:34" x14ac:dyDescent="0.3">
      <c r="D409">
        <v>10175</v>
      </c>
      <c r="N409">
        <v>20350</v>
      </c>
      <c r="R409">
        <v>457</v>
      </c>
      <c r="AH409">
        <v>437</v>
      </c>
    </row>
    <row r="410" spans="4:34" x14ac:dyDescent="0.3">
      <c r="D410">
        <v>10200</v>
      </c>
      <c r="N410">
        <v>20400</v>
      </c>
      <c r="R410">
        <v>458</v>
      </c>
      <c r="AH410">
        <v>438</v>
      </c>
    </row>
    <row r="411" spans="4:34" x14ac:dyDescent="0.3">
      <c r="D411">
        <v>10225</v>
      </c>
      <c r="N411">
        <v>20450</v>
      </c>
      <c r="R411">
        <v>459</v>
      </c>
      <c r="AH411">
        <v>439</v>
      </c>
    </row>
    <row r="412" spans="4:34" x14ac:dyDescent="0.3">
      <c r="D412">
        <v>10250</v>
      </c>
      <c r="N412">
        <v>20500</v>
      </c>
      <c r="R412">
        <v>460</v>
      </c>
      <c r="AH412">
        <v>440</v>
      </c>
    </row>
    <row r="413" spans="4:34" x14ac:dyDescent="0.3">
      <c r="D413">
        <v>10275</v>
      </c>
      <c r="N413">
        <v>20550</v>
      </c>
      <c r="R413">
        <v>461</v>
      </c>
      <c r="AH413">
        <v>441</v>
      </c>
    </row>
    <row r="414" spans="4:34" x14ac:dyDescent="0.3">
      <c r="D414">
        <v>10300</v>
      </c>
      <c r="N414">
        <v>20600</v>
      </c>
      <c r="R414">
        <v>462</v>
      </c>
      <c r="AH414">
        <v>442</v>
      </c>
    </row>
    <row r="415" spans="4:34" x14ac:dyDescent="0.3">
      <c r="D415">
        <v>10325</v>
      </c>
      <c r="N415">
        <v>20650</v>
      </c>
      <c r="R415">
        <v>463</v>
      </c>
      <c r="AH415">
        <v>443</v>
      </c>
    </row>
    <row r="416" spans="4:34" x14ac:dyDescent="0.3">
      <c r="D416">
        <v>10350</v>
      </c>
      <c r="N416">
        <v>20700</v>
      </c>
      <c r="R416">
        <v>464</v>
      </c>
      <c r="AH416">
        <v>444</v>
      </c>
    </row>
    <row r="417" spans="4:34" x14ac:dyDescent="0.3">
      <c r="D417">
        <v>10375</v>
      </c>
      <c r="N417">
        <v>20750</v>
      </c>
      <c r="R417">
        <v>465</v>
      </c>
      <c r="AH417">
        <v>445</v>
      </c>
    </row>
    <row r="418" spans="4:34" x14ac:dyDescent="0.3">
      <c r="D418">
        <v>10400</v>
      </c>
      <c r="N418">
        <v>20800</v>
      </c>
      <c r="R418">
        <v>466</v>
      </c>
      <c r="AH418">
        <v>446</v>
      </c>
    </row>
    <row r="419" spans="4:34" x14ac:dyDescent="0.3">
      <c r="D419">
        <v>10425</v>
      </c>
      <c r="N419">
        <v>20850</v>
      </c>
      <c r="R419">
        <v>467</v>
      </c>
      <c r="AH419">
        <v>447</v>
      </c>
    </row>
    <row r="420" spans="4:34" x14ac:dyDescent="0.3">
      <c r="D420">
        <v>10450</v>
      </c>
      <c r="N420">
        <v>20900</v>
      </c>
      <c r="R420">
        <v>468</v>
      </c>
      <c r="AH420">
        <v>448</v>
      </c>
    </row>
    <row r="421" spans="4:34" x14ac:dyDescent="0.3">
      <c r="D421">
        <v>10475</v>
      </c>
      <c r="N421">
        <v>20950</v>
      </c>
      <c r="R421">
        <v>469</v>
      </c>
      <c r="AH421">
        <v>449</v>
      </c>
    </row>
    <row r="422" spans="4:34" x14ac:dyDescent="0.3">
      <c r="D422">
        <v>10500</v>
      </c>
      <c r="N422">
        <v>21000</v>
      </c>
      <c r="R422">
        <v>470</v>
      </c>
      <c r="AH422">
        <v>450</v>
      </c>
    </row>
    <row r="423" spans="4:34" x14ac:dyDescent="0.3">
      <c r="D423">
        <v>10525</v>
      </c>
      <c r="N423">
        <v>21050</v>
      </c>
      <c r="R423">
        <v>471</v>
      </c>
      <c r="AH423">
        <v>451</v>
      </c>
    </row>
    <row r="424" spans="4:34" x14ac:dyDescent="0.3">
      <c r="D424">
        <v>10550</v>
      </c>
      <c r="N424">
        <v>21100</v>
      </c>
      <c r="R424">
        <v>472</v>
      </c>
      <c r="AH424">
        <v>452</v>
      </c>
    </row>
    <row r="425" spans="4:34" x14ac:dyDescent="0.3">
      <c r="D425">
        <v>10575</v>
      </c>
      <c r="N425">
        <v>21150</v>
      </c>
      <c r="R425">
        <v>473</v>
      </c>
      <c r="AH425">
        <v>453</v>
      </c>
    </row>
    <row r="426" spans="4:34" x14ac:dyDescent="0.3">
      <c r="D426">
        <v>10600</v>
      </c>
      <c r="N426">
        <v>21200</v>
      </c>
      <c r="R426">
        <v>474</v>
      </c>
      <c r="AH426">
        <v>454</v>
      </c>
    </row>
    <row r="427" spans="4:34" x14ac:dyDescent="0.3">
      <c r="D427">
        <v>10625</v>
      </c>
      <c r="N427">
        <v>21250</v>
      </c>
      <c r="R427">
        <v>475</v>
      </c>
      <c r="AH427">
        <v>455</v>
      </c>
    </row>
    <row r="428" spans="4:34" x14ac:dyDescent="0.3">
      <c r="D428">
        <v>10650</v>
      </c>
      <c r="N428">
        <v>21300</v>
      </c>
      <c r="R428">
        <v>476</v>
      </c>
      <c r="AH428">
        <v>456</v>
      </c>
    </row>
    <row r="429" spans="4:34" x14ac:dyDescent="0.3">
      <c r="D429">
        <v>10675</v>
      </c>
      <c r="N429">
        <v>21350</v>
      </c>
      <c r="R429">
        <v>477</v>
      </c>
      <c r="AH429">
        <v>457</v>
      </c>
    </row>
    <row r="430" spans="4:34" x14ac:dyDescent="0.3">
      <c r="D430">
        <v>10700</v>
      </c>
      <c r="N430">
        <v>21400</v>
      </c>
      <c r="R430">
        <v>478</v>
      </c>
      <c r="AH430">
        <v>458</v>
      </c>
    </row>
    <row r="431" spans="4:34" x14ac:dyDescent="0.3">
      <c r="D431">
        <v>10725</v>
      </c>
      <c r="N431">
        <v>21450</v>
      </c>
      <c r="R431">
        <v>479</v>
      </c>
      <c r="AH431">
        <v>459</v>
      </c>
    </row>
    <row r="432" spans="4:34" x14ac:dyDescent="0.3">
      <c r="D432">
        <v>10750</v>
      </c>
      <c r="N432">
        <v>21500</v>
      </c>
      <c r="R432">
        <v>480</v>
      </c>
      <c r="AH432">
        <v>460</v>
      </c>
    </row>
    <row r="433" spans="4:34" x14ac:dyDescent="0.3">
      <c r="D433">
        <v>10775</v>
      </c>
      <c r="N433">
        <v>21550</v>
      </c>
      <c r="R433">
        <v>481</v>
      </c>
      <c r="AH433">
        <v>461</v>
      </c>
    </row>
    <row r="434" spans="4:34" x14ac:dyDescent="0.3">
      <c r="D434">
        <v>10800</v>
      </c>
      <c r="N434">
        <v>21600</v>
      </c>
      <c r="R434">
        <v>482</v>
      </c>
      <c r="AH434">
        <v>462</v>
      </c>
    </row>
    <row r="435" spans="4:34" x14ac:dyDescent="0.3">
      <c r="D435">
        <v>10825</v>
      </c>
      <c r="N435">
        <v>21650</v>
      </c>
      <c r="R435">
        <v>483</v>
      </c>
      <c r="AH435">
        <v>463</v>
      </c>
    </row>
    <row r="436" spans="4:34" x14ac:dyDescent="0.3">
      <c r="D436">
        <v>10850</v>
      </c>
      <c r="N436">
        <v>21700</v>
      </c>
      <c r="R436">
        <v>484</v>
      </c>
      <c r="AH436">
        <v>464</v>
      </c>
    </row>
    <row r="437" spans="4:34" x14ac:dyDescent="0.3">
      <c r="D437">
        <v>10875</v>
      </c>
      <c r="N437">
        <v>21750</v>
      </c>
      <c r="R437">
        <v>485</v>
      </c>
      <c r="AH437">
        <v>465</v>
      </c>
    </row>
    <row r="438" spans="4:34" x14ac:dyDescent="0.3">
      <c r="D438">
        <v>10900</v>
      </c>
      <c r="N438">
        <v>21800</v>
      </c>
      <c r="R438">
        <v>486</v>
      </c>
      <c r="AH438">
        <v>466</v>
      </c>
    </row>
    <row r="439" spans="4:34" x14ac:dyDescent="0.3">
      <c r="D439">
        <v>10925</v>
      </c>
      <c r="N439">
        <v>21850</v>
      </c>
      <c r="R439">
        <v>487</v>
      </c>
      <c r="AH439">
        <v>467</v>
      </c>
    </row>
    <row r="440" spans="4:34" x14ac:dyDescent="0.3">
      <c r="D440">
        <v>10950</v>
      </c>
      <c r="N440">
        <v>21900</v>
      </c>
      <c r="R440">
        <v>488</v>
      </c>
      <c r="AH440">
        <v>468</v>
      </c>
    </row>
    <row r="441" spans="4:34" x14ac:dyDescent="0.3">
      <c r="D441">
        <v>10975</v>
      </c>
      <c r="N441">
        <v>21950</v>
      </c>
      <c r="R441">
        <v>489</v>
      </c>
      <c r="AH441">
        <v>469</v>
      </c>
    </row>
    <row r="442" spans="4:34" x14ac:dyDescent="0.3">
      <c r="D442">
        <v>11000</v>
      </c>
      <c r="N442">
        <v>22000</v>
      </c>
      <c r="R442">
        <v>490</v>
      </c>
      <c r="AH442">
        <v>470</v>
      </c>
    </row>
    <row r="443" spans="4:34" x14ac:dyDescent="0.3">
      <c r="D443">
        <v>11025</v>
      </c>
      <c r="N443">
        <v>22050</v>
      </c>
      <c r="R443">
        <v>491</v>
      </c>
      <c r="AH443">
        <v>471</v>
      </c>
    </row>
    <row r="444" spans="4:34" x14ac:dyDescent="0.3">
      <c r="D444">
        <v>11050</v>
      </c>
      <c r="N444">
        <v>22100</v>
      </c>
      <c r="R444">
        <v>492</v>
      </c>
      <c r="AH444">
        <v>472</v>
      </c>
    </row>
    <row r="445" spans="4:34" x14ac:dyDescent="0.3">
      <c r="D445">
        <v>11075</v>
      </c>
      <c r="N445">
        <v>22150</v>
      </c>
      <c r="R445">
        <v>493</v>
      </c>
      <c r="AH445">
        <v>473</v>
      </c>
    </row>
    <row r="446" spans="4:34" x14ac:dyDescent="0.3">
      <c r="D446">
        <v>11100</v>
      </c>
      <c r="N446">
        <v>22200</v>
      </c>
      <c r="R446">
        <v>494</v>
      </c>
      <c r="AH446">
        <v>474</v>
      </c>
    </row>
    <row r="447" spans="4:34" x14ac:dyDescent="0.3">
      <c r="D447">
        <v>11125</v>
      </c>
      <c r="N447">
        <v>22250</v>
      </c>
      <c r="R447">
        <v>495</v>
      </c>
      <c r="AH447">
        <v>475</v>
      </c>
    </row>
    <row r="448" spans="4:34" x14ac:dyDescent="0.3">
      <c r="D448">
        <v>11150</v>
      </c>
      <c r="N448">
        <v>22300</v>
      </c>
      <c r="R448">
        <v>496</v>
      </c>
      <c r="AH448">
        <v>476</v>
      </c>
    </row>
    <row r="449" spans="4:34" x14ac:dyDescent="0.3">
      <c r="D449">
        <v>11175</v>
      </c>
      <c r="N449">
        <v>22350</v>
      </c>
      <c r="R449">
        <v>497</v>
      </c>
      <c r="AH449">
        <v>477</v>
      </c>
    </row>
    <row r="450" spans="4:34" x14ac:dyDescent="0.3">
      <c r="D450">
        <v>11200</v>
      </c>
      <c r="N450">
        <v>22400</v>
      </c>
      <c r="R450">
        <v>498</v>
      </c>
      <c r="AH450">
        <v>478</v>
      </c>
    </row>
    <row r="451" spans="4:34" x14ac:dyDescent="0.3">
      <c r="D451">
        <v>11225</v>
      </c>
      <c r="N451">
        <v>22450</v>
      </c>
      <c r="R451">
        <v>499</v>
      </c>
      <c r="AH451">
        <v>479</v>
      </c>
    </row>
    <row r="452" spans="4:34" x14ac:dyDescent="0.3">
      <c r="D452">
        <v>11250</v>
      </c>
      <c r="N452">
        <v>22500</v>
      </c>
      <c r="R452">
        <v>500</v>
      </c>
      <c r="AH452">
        <v>480</v>
      </c>
    </row>
    <row r="453" spans="4:34" x14ac:dyDescent="0.3">
      <c r="D453">
        <v>11275</v>
      </c>
      <c r="N453">
        <v>22550</v>
      </c>
      <c r="R453">
        <v>501</v>
      </c>
      <c r="AH453">
        <v>481</v>
      </c>
    </row>
    <row r="454" spans="4:34" x14ac:dyDescent="0.3">
      <c r="D454">
        <v>11300</v>
      </c>
      <c r="N454">
        <v>22600</v>
      </c>
      <c r="R454">
        <v>502</v>
      </c>
      <c r="AH454">
        <v>482</v>
      </c>
    </row>
    <row r="455" spans="4:34" x14ac:dyDescent="0.3">
      <c r="D455">
        <v>11325</v>
      </c>
      <c r="N455">
        <v>22650</v>
      </c>
      <c r="R455">
        <v>503</v>
      </c>
      <c r="AH455">
        <v>483</v>
      </c>
    </row>
    <row r="456" spans="4:34" x14ac:dyDescent="0.3">
      <c r="D456">
        <v>11350</v>
      </c>
      <c r="N456">
        <v>22700</v>
      </c>
      <c r="R456">
        <v>504</v>
      </c>
      <c r="AH456">
        <v>484</v>
      </c>
    </row>
    <row r="457" spans="4:34" x14ac:dyDescent="0.3">
      <c r="D457">
        <v>11375</v>
      </c>
      <c r="N457">
        <v>22750</v>
      </c>
      <c r="R457">
        <v>505</v>
      </c>
      <c r="AH457">
        <v>485</v>
      </c>
    </row>
    <row r="458" spans="4:34" x14ac:dyDescent="0.3">
      <c r="D458">
        <v>11400</v>
      </c>
      <c r="N458">
        <v>22800</v>
      </c>
      <c r="R458">
        <v>506</v>
      </c>
      <c r="AH458">
        <v>486</v>
      </c>
    </row>
    <row r="459" spans="4:34" x14ac:dyDescent="0.3">
      <c r="D459">
        <v>11425</v>
      </c>
      <c r="N459">
        <v>22850</v>
      </c>
      <c r="R459">
        <v>507</v>
      </c>
      <c r="AH459">
        <v>487</v>
      </c>
    </row>
    <row r="460" spans="4:34" x14ac:dyDescent="0.3">
      <c r="D460">
        <v>11450</v>
      </c>
      <c r="N460">
        <v>22900</v>
      </c>
      <c r="R460">
        <v>508</v>
      </c>
      <c r="AH460">
        <v>488</v>
      </c>
    </row>
    <row r="461" spans="4:34" x14ac:dyDescent="0.3">
      <c r="D461">
        <v>11475</v>
      </c>
      <c r="N461">
        <v>22950</v>
      </c>
      <c r="R461">
        <v>509</v>
      </c>
      <c r="AH461">
        <v>489</v>
      </c>
    </row>
    <row r="462" spans="4:34" x14ac:dyDescent="0.3">
      <c r="D462">
        <v>11500</v>
      </c>
      <c r="N462">
        <v>23000</v>
      </c>
      <c r="R462">
        <v>510</v>
      </c>
      <c r="AH462">
        <v>490</v>
      </c>
    </row>
    <row r="463" spans="4:34" x14ac:dyDescent="0.3">
      <c r="D463">
        <v>11525</v>
      </c>
      <c r="N463">
        <v>23050</v>
      </c>
      <c r="R463">
        <v>511</v>
      </c>
      <c r="AH463">
        <v>491</v>
      </c>
    </row>
    <row r="464" spans="4:34" x14ac:dyDescent="0.3">
      <c r="D464">
        <v>11550</v>
      </c>
      <c r="N464">
        <v>23100</v>
      </c>
      <c r="R464">
        <v>512</v>
      </c>
      <c r="AH464">
        <v>492</v>
      </c>
    </row>
    <row r="465" spans="4:34" x14ac:dyDescent="0.3">
      <c r="D465">
        <v>11575</v>
      </c>
      <c r="N465">
        <v>23150</v>
      </c>
      <c r="R465">
        <v>513</v>
      </c>
      <c r="AH465">
        <v>493</v>
      </c>
    </row>
    <row r="466" spans="4:34" x14ac:dyDescent="0.3">
      <c r="D466">
        <v>11600</v>
      </c>
      <c r="N466">
        <v>23200</v>
      </c>
      <c r="R466">
        <v>514</v>
      </c>
      <c r="AH466">
        <v>494</v>
      </c>
    </row>
    <row r="467" spans="4:34" x14ac:dyDescent="0.3">
      <c r="D467">
        <v>11625</v>
      </c>
      <c r="N467">
        <v>23250</v>
      </c>
      <c r="R467">
        <v>515</v>
      </c>
      <c r="AH467">
        <v>495</v>
      </c>
    </row>
    <row r="468" spans="4:34" x14ac:dyDescent="0.3">
      <c r="D468">
        <v>11650</v>
      </c>
      <c r="N468">
        <v>23300</v>
      </c>
      <c r="R468">
        <v>516</v>
      </c>
      <c r="AH468">
        <v>496</v>
      </c>
    </row>
    <row r="469" spans="4:34" x14ac:dyDescent="0.3">
      <c r="D469">
        <v>11675</v>
      </c>
      <c r="N469">
        <v>23350</v>
      </c>
      <c r="R469">
        <v>517</v>
      </c>
      <c r="AH469">
        <v>497</v>
      </c>
    </row>
    <row r="470" spans="4:34" x14ac:dyDescent="0.3">
      <c r="D470">
        <v>11700</v>
      </c>
      <c r="N470">
        <v>23400</v>
      </c>
      <c r="R470">
        <v>518</v>
      </c>
      <c r="AH470">
        <v>498</v>
      </c>
    </row>
    <row r="471" spans="4:34" x14ac:dyDescent="0.3">
      <c r="D471">
        <v>11725</v>
      </c>
      <c r="N471">
        <v>23450</v>
      </c>
      <c r="R471">
        <v>519</v>
      </c>
      <c r="AH471">
        <v>499</v>
      </c>
    </row>
    <row r="472" spans="4:34" x14ac:dyDescent="0.3">
      <c r="D472">
        <v>11750</v>
      </c>
      <c r="N472">
        <v>23500</v>
      </c>
      <c r="R472">
        <v>520</v>
      </c>
      <c r="AH472">
        <v>500</v>
      </c>
    </row>
    <row r="473" spans="4:34" x14ac:dyDescent="0.3">
      <c r="D473">
        <v>11775</v>
      </c>
      <c r="N473">
        <v>23550</v>
      </c>
      <c r="R473">
        <v>521</v>
      </c>
      <c r="AH473">
        <v>501</v>
      </c>
    </row>
    <row r="474" spans="4:34" x14ac:dyDescent="0.3">
      <c r="D474">
        <v>11800</v>
      </c>
      <c r="N474">
        <v>23600</v>
      </c>
      <c r="R474">
        <v>522</v>
      </c>
      <c r="AH474">
        <v>502</v>
      </c>
    </row>
    <row r="475" spans="4:34" x14ac:dyDescent="0.3">
      <c r="D475">
        <v>11825</v>
      </c>
      <c r="N475">
        <v>23650</v>
      </c>
      <c r="R475">
        <v>523</v>
      </c>
      <c r="AH475">
        <v>503</v>
      </c>
    </row>
    <row r="476" spans="4:34" x14ac:dyDescent="0.3">
      <c r="D476">
        <v>11850</v>
      </c>
      <c r="N476">
        <v>23700</v>
      </c>
      <c r="R476">
        <v>524</v>
      </c>
      <c r="AH476">
        <v>504</v>
      </c>
    </row>
    <row r="477" spans="4:34" x14ac:dyDescent="0.3">
      <c r="D477">
        <v>11875</v>
      </c>
      <c r="N477">
        <v>23750</v>
      </c>
      <c r="R477">
        <v>525</v>
      </c>
      <c r="AH477">
        <v>505</v>
      </c>
    </row>
    <row r="478" spans="4:34" x14ac:dyDescent="0.3">
      <c r="D478">
        <v>11900</v>
      </c>
      <c r="N478">
        <v>23800</v>
      </c>
      <c r="R478">
        <v>526</v>
      </c>
      <c r="AH478">
        <v>506</v>
      </c>
    </row>
    <row r="479" spans="4:34" x14ac:dyDescent="0.3">
      <c r="D479">
        <v>11925</v>
      </c>
      <c r="N479">
        <v>23850</v>
      </c>
      <c r="R479">
        <v>527</v>
      </c>
      <c r="AH479">
        <v>507</v>
      </c>
    </row>
    <row r="480" spans="4:34" x14ac:dyDescent="0.3">
      <c r="D480">
        <v>11950</v>
      </c>
      <c r="N480">
        <v>23900</v>
      </c>
      <c r="R480">
        <v>528</v>
      </c>
      <c r="AH480">
        <v>508</v>
      </c>
    </row>
    <row r="481" spans="4:34" x14ac:dyDescent="0.3">
      <c r="D481">
        <v>11975</v>
      </c>
      <c r="N481">
        <v>23950</v>
      </c>
      <c r="R481">
        <v>529</v>
      </c>
      <c r="AH481">
        <v>509</v>
      </c>
    </row>
    <row r="482" spans="4:34" x14ac:dyDescent="0.3">
      <c r="D482">
        <v>12000</v>
      </c>
      <c r="N482">
        <v>24000</v>
      </c>
      <c r="R482">
        <v>530</v>
      </c>
      <c r="AH482">
        <v>510</v>
      </c>
    </row>
    <row r="483" spans="4:34" x14ac:dyDescent="0.3">
      <c r="D483">
        <v>12025</v>
      </c>
      <c r="N483">
        <v>24050</v>
      </c>
      <c r="R483">
        <v>531</v>
      </c>
      <c r="AH483">
        <v>511</v>
      </c>
    </row>
    <row r="484" spans="4:34" x14ac:dyDescent="0.3">
      <c r="D484">
        <v>12050</v>
      </c>
      <c r="N484">
        <v>24100</v>
      </c>
      <c r="R484">
        <v>532</v>
      </c>
      <c r="AH484">
        <v>512</v>
      </c>
    </row>
    <row r="485" spans="4:34" x14ac:dyDescent="0.3">
      <c r="D485">
        <v>12075</v>
      </c>
      <c r="N485">
        <v>24150</v>
      </c>
      <c r="R485">
        <v>533</v>
      </c>
      <c r="AH485">
        <v>513</v>
      </c>
    </row>
    <row r="486" spans="4:34" x14ac:dyDescent="0.3">
      <c r="D486">
        <v>12100</v>
      </c>
      <c r="N486">
        <v>24200</v>
      </c>
      <c r="R486">
        <v>534</v>
      </c>
      <c r="AH486">
        <v>514</v>
      </c>
    </row>
    <row r="487" spans="4:34" x14ac:dyDescent="0.3">
      <c r="D487">
        <v>12125</v>
      </c>
      <c r="N487">
        <v>24250</v>
      </c>
      <c r="R487">
        <v>535</v>
      </c>
      <c r="AH487">
        <v>515</v>
      </c>
    </row>
    <row r="488" spans="4:34" x14ac:dyDescent="0.3">
      <c r="D488">
        <v>12150</v>
      </c>
      <c r="N488">
        <v>24300</v>
      </c>
      <c r="R488">
        <v>536</v>
      </c>
      <c r="AH488">
        <v>516</v>
      </c>
    </row>
    <row r="489" spans="4:34" x14ac:dyDescent="0.3">
      <c r="D489">
        <v>12175</v>
      </c>
      <c r="N489">
        <v>24350</v>
      </c>
      <c r="R489">
        <v>537</v>
      </c>
      <c r="AH489">
        <v>517</v>
      </c>
    </row>
    <row r="490" spans="4:34" x14ac:dyDescent="0.3">
      <c r="D490">
        <v>12200</v>
      </c>
      <c r="N490">
        <v>24400</v>
      </c>
      <c r="R490">
        <v>538</v>
      </c>
      <c r="AH490">
        <v>518</v>
      </c>
    </row>
    <row r="491" spans="4:34" x14ac:dyDescent="0.3">
      <c r="D491">
        <v>12225</v>
      </c>
      <c r="N491">
        <v>24450</v>
      </c>
      <c r="R491">
        <v>539</v>
      </c>
      <c r="AH491">
        <v>519</v>
      </c>
    </row>
    <row r="492" spans="4:34" x14ac:dyDescent="0.3">
      <c r="D492">
        <v>12250</v>
      </c>
      <c r="N492">
        <v>24500</v>
      </c>
      <c r="R492">
        <v>540</v>
      </c>
      <c r="AH492">
        <v>520</v>
      </c>
    </row>
    <row r="493" spans="4:34" x14ac:dyDescent="0.3">
      <c r="D493">
        <v>12275</v>
      </c>
      <c r="N493">
        <v>24550</v>
      </c>
      <c r="R493">
        <v>541</v>
      </c>
      <c r="AH493">
        <v>521</v>
      </c>
    </row>
    <row r="494" spans="4:34" x14ac:dyDescent="0.3">
      <c r="D494">
        <v>12300</v>
      </c>
      <c r="N494">
        <v>24600</v>
      </c>
      <c r="R494">
        <v>542</v>
      </c>
      <c r="AH494">
        <v>522</v>
      </c>
    </row>
    <row r="495" spans="4:34" x14ac:dyDescent="0.3">
      <c r="D495">
        <v>12325</v>
      </c>
      <c r="N495">
        <v>24650</v>
      </c>
      <c r="R495">
        <v>543</v>
      </c>
      <c r="AH495">
        <v>523</v>
      </c>
    </row>
    <row r="496" spans="4:34" x14ac:dyDescent="0.3">
      <c r="D496">
        <v>12350</v>
      </c>
      <c r="N496">
        <v>24700</v>
      </c>
      <c r="R496">
        <v>544</v>
      </c>
      <c r="AH496">
        <v>524</v>
      </c>
    </row>
    <row r="497" spans="4:34" x14ac:dyDescent="0.3">
      <c r="D497">
        <v>12375</v>
      </c>
      <c r="N497">
        <v>24750</v>
      </c>
      <c r="R497">
        <v>545</v>
      </c>
      <c r="AH497">
        <v>525</v>
      </c>
    </row>
    <row r="498" spans="4:34" x14ac:dyDescent="0.3">
      <c r="D498">
        <v>12400</v>
      </c>
      <c r="N498">
        <v>24800</v>
      </c>
      <c r="R498">
        <v>546</v>
      </c>
      <c r="AH498">
        <v>526</v>
      </c>
    </row>
    <row r="499" spans="4:34" x14ac:dyDescent="0.3">
      <c r="D499">
        <v>12425</v>
      </c>
      <c r="N499">
        <v>24850</v>
      </c>
      <c r="R499">
        <v>547</v>
      </c>
      <c r="AH499">
        <v>527</v>
      </c>
    </row>
    <row r="500" spans="4:34" x14ac:dyDescent="0.3">
      <c r="D500">
        <v>12450</v>
      </c>
      <c r="N500">
        <v>24900</v>
      </c>
      <c r="R500">
        <v>548</v>
      </c>
      <c r="AH500">
        <v>528</v>
      </c>
    </row>
    <row r="501" spans="4:34" x14ac:dyDescent="0.3">
      <c r="D501">
        <v>12475</v>
      </c>
      <c r="N501">
        <v>24950</v>
      </c>
      <c r="R501">
        <v>549</v>
      </c>
      <c r="AH501">
        <v>529</v>
      </c>
    </row>
    <row r="502" spans="4:34" x14ac:dyDescent="0.3">
      <c r="D502">
        <v>12500</v>
      </c>
      <c r="N502">
        <v>25000</v>
      </c>
      <c r="R502">
        <v>550</v>
      </c>
      <c r="AH502">
        <v>530</v>
      </c>
    </row>
    <row r="503" spans="4:34" x14ac:dyDescent="0.3">
      <c r="D503">
        <v>12525</v>
      </c>
      <c r="N503">
        <v>25050</v>
      </c>
      <c r="R503">
        <v>551</v>
      </c>
      <c r="AH503">
        <v>531</v>
      </c>
    </row>
    <row r="504" spans="4:34" x14ac:dyDescent="0.3">
      <c r="D504">
        <v>12550</v>
      </c>
      <c r="N504">
        <v>25100</v>
      </c>
      <c r="R504">
        <v>552</v>
      </c>
      <c r="AH504">
        <v>532</v>
      </c>
    </row>
    <row r="505" spans="4:34" x14ac:dyDescent="0.3">
      <c r="D505">
        <v>12575</v>
      </c>
      <c r="N505">
        <v>25150</v>
      </c>
      <c r="R505">
        <v>553</v>
      </c>
      <c r="AH505">
        <v>533</v>
      </c>
    </row>
    <row r="506" spans="4:34" x14ac:dyDescent="0.3">
      <c r="D506">
        <v>12600</v>
      </c>
      <c r="N506">
        <v>25200</v>
      </c>
      <c r="R506">
        <v>554</v>
      </c>
      <c r="AH506">
        <v>534</v>
      </c>
    </row>
    <row r="507" spans="4:34" x14ac:dyDescent="0.3">
      <c r="D507">
        <v>12625</v>
      </c>
      <c r="N507">
        <v>25250</v>
      </c>
      <c r="R507">
        <v>555</v>
      </c>
      <c r="AH507">
        <v>535</v>
      </c>
    </row>
    <row r="508" spans="4:34" x14ac:dyDescent="0.3">
      <c r="D508">
        <v>12650</v>
      </c>
      <c r="N508">
        <v>25300</v>
      </c>
      <c r="R508">
        <v>556</v>
      </c>
      <c r="AH508">
        <v>536</v>
      </c>
    </row>
    <row r="509" spans="4:34" x14ac:dyDescent="0.3">
      <c r="D509">
        <v>12675</v>
      </c>
      <c r="N509">
        <v>25350</v>
      </c>
      <c r="R509">
        <v>557</v>
      </c>
      <c r="AH509">
        <v>537</v>
      </c>
    </row>
    <row r="510" spans="4:34" x14ac:dyDescent="0.3">
      <c r="D510">
        <v>12700</v>
      </c>
      <c r="N510">
        <v>25400</v>
      </c>
      <c r="R510">
        <v>558</v>
      </c>
      <c r="AH510">
        <v>538</v>
      </c>
    </row>
    <row r="511" spans="4:34" x14ac:dyDescent="0.3">
      <c r="D511">
        <v>12725</v>
      </c>
      <c r="N511">
        <v>25450</v>
      </c>
      <c r="R511">
        <v>559</v>
      </c>
      <c r="AH511">
        <v>539</v>
      </c>
    </row>
    <row r="512" spans="4:34" x14ac:dyDescent="0.3">
      <c r="D512">
        <v>12750</v>
      </c>
      <c r="N512">
        <v>25500</v>
      </c>
      <c r="R512">
        <v>560</v>
      </c>
      <c r="AH512">
        <v>540</v>
      </c>
    </row>
    <row r="513" spans="4:34" x14ac:dyDescent="0.3">
      <c r="D513">
        <v>12775</v>
      </c>
      <c r="N513">
        <v>25550</v>
      </c>
      <c r="R513">
        <v>561</v>
      </c>
      <c r="AH513">
        <v>541</v>
      </c>
    </row>
    <row r="514" spans="4:34" x14ac:dyDescent="0.3">
      <c r="D514">
        <v>12800</v>
      </c>
      <c r="N514">
        <v>25600</v>
      </c>
      <c r="R514">
        <v>562</v>
      </c>
      <c r="AH514">
        <v>542</v>
      </c>
    </row>
    <row r="515" spans="4:34" x14ac:dyDescent="0.3">
      <c r="D515">
        <v>12825</v>
      </c>
      <c r="N515">
        <v>25650</v>
      </c>
      <c r="R515">
        <v>563</v>
      </c>
      <c r="AH515">
        <v>543</v>
      </c>
    </row>
    <row r="516" spans="4:34" x14ac:dyDescent="0.3">
      <c r="D516">
        <v>12850</v>
      </c>
      <c r="N516">
        <v>25700</v>
      </c>
      <c r="R516">
        <v>564</v>
      </c>
      <c r="AH516">
        <v>544</v>
      </c>
    </row>
    <row r="517" spans="4:34" x14ac:dyDescent="0.3">
      <c r="D517">
        <v>12875</v>
      </c>
      <c r="N517">
        <v>25750</v>
      </c>
      <c r="R517">
        <v>565</v>
      </c>
      <c r="AH517">
        <v>545</v>
      </c>
    </row>
    <row r="518" spans="4:34" x14ac:dyDescent="0.3">
      <c r="D518">
        <v>12900</v>
      </c>
      <c r="N518">
        <v>25800</v>
      </c>
      <c r="R518">
        <v>566</v>
      </c>
      <c r="AH518">
        <v>546</v>
      </c>
    </row>
    <row r="519" spans="4:34" x14ac:dyDescent="0.3">
      <c r="D519">
        <v>12925</v>
      </c>
      <c r="N519">
        <v>25850</v>
      </c>
      <c r="R519">
        <v>567</v>
      </c>
      <c r="AH519">
        <v>547</v>
      </c>
    </row>
    <row r="520" spans="4:34" x14ac:dyDescent="0.3">
      <c r="D520">
        <v>12950</v>
      </c>
      <c r="N520">
        <v>25900</v>
      </c>
      <c r="R520">
        <v>568</v>
      </c>
      <c r="AH520">
        <v>548</v>
      </c>
    </row>
    <row r="521" spans="4:34" x14ac:dyDescent="0.3">
      <c r="D521">
        <v>12975</v>
      </c>
      <c r="N521">
        <v>25950</v>
      </c>
      <c r="R521">
        <v>569</v>
      </c>
      <c r="AH521">
        <v>549</v>
      </c>
    </row>
    <row r="522" spans="4:34" x14ac:dyDescent="0.3">
      <c r="D522">
        <v>13000</v>
      </c>
      <c r="N522">
        <v>26000</v>
      </c>
      <c r="R522">
        <v>570</v>
      </c>
      <c r="AH522">
        <v>550</v>
      </c>
    </row>
    <row r="523" spans="4:34" x14ac:dyDescent="0.3">
      <c r="D523">
        <v>13025</v>
      </c>
      <c r="N523">
        <v>26050</v>
      </c>
      <c r="R523">
        <v>571</v>
      </c>
      <c r="AH523">
        <v>551</v>
      </c>
    </row>
    <row r="524" spans="4:34" x14ac:dyDescent="0.3">
      <c r="D524">
        <v>13050</v>
      </c>
      <c r="N524">
        <v>26100</v>
      </c>
      <c r="R524">
        <v>572</v>
      </c>
      <c r="AH524">
        <v>552</v>
      </c>
    </row>
    <row r="525" spans="4:34" x14ac:dyDescent="0.3">
      <c r="D525">
        <v>13075</v>
      </c>
      <c r="N525">
        <v>26150</v>
      </c>
      <c r="R525">
        <v>573</v>
      </c>
      <c r="AH525">
        <v>553</v>
      </c>
    </row>
    <row r="526" spans="4:34" x14ac:dyDescent="0.3">
      <c r="D526">
        <v>13100</v>
      </c>
      <c r="N526">
        <v>26200</v>
      </c>
      <c r="R526">
        <v>574</v>
      </c>
      <c r="AH526">
        <v>554</v>
      </c>
    </row>
    <row r="527" spans="4:34" x14ac:dyDescent="0.3">
      <c r="D527">
        <v>13125</v>
      </c>
      <c r="N527">
        <v>26250</v>
      </c>
      <c r="R527">
        <v>575</v>
      </c>
      <c r="AH527">
        <v>555</v>
      </c>
    </row>
    <row r="528" spans="4:34" x14ac:dyDescent="0.3">
      <c r="D528">
        <v>13150</v>
      </c>
      <c r="N528">
        <v>26300</v>
      </c>
      <c r="R528">
        <v>576</v>
      </c>
      <c r="AH528">
        <v>556</v>
      </c>
    </row>
    <row r="529" spans="4:34" x14ac:dyDescent="0.3">
      <c r="D529">
        <v>13175</v>
      </c>
      <c r="N529">
        <v>26350</v>
      </c>
      <c r="R529">
        <v>577</v>
      </c>
      <c r="AH529">
        <v>557</v>
      </c>
    </row>
    <row r="530" spans="4:34" x14ac:dyDescent="0.3">
      <c r="D530">
        <v>13200</v>
      </c>
      <c r="N530">
        <v>26400</v>
      </c>
      <c r="R530">
        <v>578</v>
      </c>
      <c r="AH530">
        <v>558</v>
      </c>
    </row>
    <row r="531" spans="4:34" x14ac:dyDescent="0.3">
      <c r="D531">
        <v>13225</v>
      </c>
      <c r="N531">
        <v>26450</v>
      </c>
      <c r="R531">
        <v>579</v>
      </c>
      <c r="AH531">
        <v>559</v>
      </c>
    </row>
    <row r="532" spans="4:34" x14ac:dyDescent="0.3">
      <c r="D532">
        <v>13250</v>
      </c>
      <c r="N532">
        <v>26500</v>
      </c>
      <c r="R532">
        <v>580</v>
      </c>
      <c r="AH532">
        <v>560</v>
      </c>
    </row>
    <row r="533" spans="4:34" x14ac:dyDescent="0.3">
      <c r="D533">
        <v>13275</v>
      </c>
      <c r="N533">
        <v>26550</v>
      </c>
      <c r="R533">
        <v>581</v>
      </c>
      <c r="AH533">
        <v>561</v>
      </c>
    </row>
    <row r="534" spans="4:34" x14ac:dyDescent="0.3">
      <c r="D534">
        <v>13300</v>
      </c>
      <c r="N534">
        <v>26600</v>
      </c>
      <c r="R534">
        <v>582</v>
      </c>
      <c r="AH534">
        <v>562</v>
      </c>
    </row>
    <row r="535" spans="4:34" x14ac:dyDescent="0.3">
      <c r="D535">
        <v>13325</v>
      </c>
      <c r="N535">
        <v>26650</v>
      </c>
      <c r="R535">
        <v>583</v>
      </c>
      <c r="AH535">
        <v>563</v>
      </c>
    </row>
    <row r="536" spans="4:34" x14ac:dyDescent="0.3">
      <c r="D536">
        <v>13350</v>
      </c>
      <c r="N536">
        <v>26700</v>
      </c>
      <c r="R536">
        <v>584</v>
      </c>
      <c r="AH536">
        <v>564</v>
      </c>
    </row>
    <row r="537" spans="4:34" x14ac:dyDescent="0.3">
      <c r="D537">
        <v>13375</v>
      </c>
      <c r="N537">
        <v>26750</v>
      </c>
      <c r="R537">
        <v>585</v>
      </c>
      <c r="AH537">
        <v>565</v>
      </c>
    </row>
    <row r="538" spans="4:34" x14ac:dyDescent="0.3">
      <c r="D538">
        <v>13400</v>
      </c>
      <c r="N538">
        <v>26800</v>
      </c>
      <c r="R538">
        <v>586</v>
      </c>
      <c r="AH538">
        <v>566</v>
      </c>
    </row>
    <row r="539" spans="4:34" x14ac:dyDescent="0.3">
      <c r="D539">
        <v>13425</v>
      </c>
      <c r="N539">
        <v>26850</v>
      </c>
      <c r="R539">
        <v>587</v>
      </c>
      <c r="AH539">
        <v>567</v>
      </c>
    </row>
    <row r="540" spans="4:34" x14ac:dyDescent="0.3">
      <c r="D540">
        <v>13450</v>
      </c>
      <c r="N540">
        <v>26900</v>
      </c>
      <c r="R540">
        <v>588</v>
      </c>
      <c r="AH540">
        <v>568</v>
      </c>
    </row>
    <row r="541" spans="4:34" x14ac:dyDescent="0.3">
      <c r="D541">
        <v>13475</v>
      </c>
      <c r="N541">
        <v>26950</v>
      </c>
      <c r="R541">
        <v>589</v>
      </c>
      <c r="AH541">
        <v>569</v>
      </c>
    </row>
    <row r="542" spans="4:34" x14ac:dyDescent="0.3">
      <c r="D542">
        <v>13500</v>
      </c>
      <c r="N542">
        <v>27000</v>
      </c>
      <c r="R542">
        <v>590</v>
      </c>
      <c r="AH542">
        <v>570</v>
      </c>
    </row>
    <row r="543" spans="4:34" x14ac:dyDescent="0.3">
      <c r="D543">
        <v>13525</v>
      </c>
      <c r="N543">
        <v>27050</v>
      </c>
      <c r="R543">
        <v>591</v>
      </c>
      <c r="AH543">
        <v>571</v>
      </c>
    </row>
    <row r="544" spans="4:34" x14ac:dyDescent="0.3">
      <c r="D544">
        <v>13550</v>
      </c>
      <c r="N544">
        <v>27100</v>
      </c>
      <c r="R544">
        <v>592</v>
      </c>
      <c r="AH544">
        <v>572</v>
      </c>
    </row>
    <row r="545" spans="4:34" x14ac:dyDescent="0.3">
      <c r="D545">
        <v>13575</v>
      </c>
      <c r="N545">
        <v>27150</v>
      </c>
      <c r="R545">
        <v>593</v>
      </c>
      <c r="AH545">
        <v>573</v>
      </c>
    </row>
    <row r="546" spans="4:34" x14ac:dyDescent="0.3">
      <c r="D546">
        <v>13600</v>
      </c>
      <c r="N546">
        <v>27200</v>
      </c>
      <c r="R546">
        <v>594</v>
      </c>
      <c r="AH546">
        <v>574</v>
      </c>
    </row>
    <row r="547" spans="4:34" x14ac:dyDescent="0.3">
      <c r="D547">
        <v>13625</v>
      </c>
      <c r="N547">
        <v>27250</v>
      </c>
      <c r="R547">
        <v>595</v>
      </c>
      <c r="AH547">
        <v>575</v>
      </c>
    </row>
    <row r="548" spans="4:34" x14ac:dyDescent="0.3">
      <c r="D548">
        <v>13650</v>
      </c>
      <c r="N548">
        <v>27300</v>
      </c>
      <c r="R548">
        <v>596</v>
      </c>
      <c r="AH548">
        <v>576</v>
      </c>
    </row>
    <row r="549" spans="4:34" x14ac:dyDescent="0.3">
      <c r="D549">
        <v>13675</v>
      </c>
      <c r="N549">
        <v>27350</v>
      </c>
      <c r="R549">
        <v>597</v>
      </c>
      <c r="AH549">
        <v>577</v>
      </c>
    </row>
    <row r="550" spans="4:34" x14ac:dyDescent="0.3">
      <c r="D550">
        <v>13700</v>
      </c>
      <c r="N550">
        <v>27400</v>
      </c>
      <c r="R550">
        <v>598</v>
      </c>
      <c r="AH550">
        <v>578</v>
      </c>
    </row>
    <row r="551" spans="4:34" x14ac:dyDescent="0.3">
      <c r="D551">
        <v>13725</v>
      </c>
      <c r="N551">
        <v>27450</v>
      </c>
      <c r="R551">
        <v>599</v>
      </c>
      <c r="AH551">
        <v>579</v>
      </c>
    </row>
    <row r="552" spans="4:34" x14ac:dyDescent="0.3">
      <c r="D552">
        <v>13750</v>
      </c>
      <c r="N552">
        <v>27500</v>
      </c>
      <c r="R552">
        <v>600</v>
      </c>
      <c r="AH552">
        <v>580</v>
      </c>
    </row>
    <row r="553" spans="4:34" x14ac:dyDescent="0.3">
      <c r="D553">
        <v>13775</v>
      </c>
      <c r="N553">
        <v>27550</v>
      </c>
      <c r="R553">
        <v>601</v>
      </c>
      <c r="AH553">
        <v>581</v>
      </c>
    </row>
    <row r="554" spans="4:34" x14ac:dyDescent="0.3">
      <c r="D554">
        <v>13800</v>
      </c>
      <c r="N554">
        <v>27600</v>
      </c>
      <c r="R554">
        <v>602</v>
      </c>
      <c r="AH554">
        <v>582</v>
      </c>
    </row>
    <row r="555" spans="4:34" x14ac:dyDescent="0.3">
      <c r="D555">
        <v>13825</v>
      </c>
      <c r="N555">
        <v>27650</v>
      </c>
      <c r="R555">
        <v>603</v>
      </c>
      <c r="AH555">
        <v>583</v>
      </c>
    </row>
    <row r="556" spans="4:34" x14ac:dyDescent="0.3">
      <c r="D556">
        <v>13850</v>
      </c>
      <c r="N556">
        <v>27700</v>
      </c>
      <c r="R556">
        <v>604</v>
      </c>
      <c r="AH556">
        <v>584</v>
      </c>
    </row>
    <row r="557" spans="4:34" x14ac:dyDescent="0.3">
      <c r="D557">
        <v>13875</v>
      </c>
      <c r="N557">
        <v>27750</v>
      </c>
      <c r="R557">
        <v>605</v>
      </c>
      <c r="AH557">
        <v>585</v>
      </c>
    </row>
    <row r="558" spans="4:34" x14ac:dyDescent="0.3">
      <c r="D558">
        <v>13900</v>
      </c>
      <c r="N558">
        <v>27800</v>
      </c>
      <c r="R558">
        <v>606</v>
      </c>
      <c r="AH558">
        <v>586</v>
      </c>
    </row>
    <row r="559" spans="4:34" x14ac:dyDescent="0.3">
      <c r="D559">
        <v>13925</v>
      </c>
      <c r="N559">
        <v>27850</v>
      </c>
      <c r="R559">
        <v>607</v>
      </c>
      <c r="AH559">
        <v>587</v>
      </c>
    </row>
    <row r="560" spans="4:34" x14ac:dyDescent="0.3">
      <c r="D560">
        <v>13950</v>
      </c>
      <c r="N560">
        <v>27900</v>
      </c>
      <c r="R560">
        <v>608</v>
      </c>
      <c r="AH560">
        <v>588</v>
      </c>
    </row>
    <row r="561" spans="4:34" x14ac:dyDescent="0.3">
      <c r="D561">
        <v>13975</v>
      </c>
      <c r="N561">
        <v>27950</v>
      </c>
      <c r="R561">
        <v>609</v>
      </c>
      <c r="AH561">
        <v>589</v>
      </c>
    </row>
    <row r="562" spans="4:34" x14ac:dyDescent="0.3">
      <c r="D562">
        <v>14000</v>
      </c>
      <c r="N562">
        <v>28000</v>
      </c>
      <c r="R562">
        <v>610</v>
      </c>
      <c r="AH562">
        <v>590</v>
      </c>
    </row>
    <row r="563" spans="4:34" x14ac:dyDescent="0.3">
      <c r="D563">
        <v>14025</v>
      </c>
      <c r="N563">
        <v>28050</v>
      </c>
      <c r="R563">
        <v>611</v>
      </c>
      <c r="AH563">
        <v>591</v>
      </c>
    </row>
    <row r="564" spans="4:34" x14ac:dyDescent="0.3">
      <c r="D564">
        <v>14050</v>
      </c>
      <c r="N564">
        <v>28100</v>
      </c>
      <c r="R564">
        <v>612</v>
      </c>
      <c r="AH564">
        <v>592</v>
      </c>
    </row>
    <row r="565" spans="4:34" x14ac:dyDescent="0.3">
      <c r="D565">
        <v>14075</v>
      </c>
      <c r="N565">
        <v>28150</v>
      </c>
      <c r="R565">
        <v>613</v>
      </c>
      <c r="AH565">
        <v>593</v>
      </c>
    </row>
    <row r="566" spans="4:34" x14ac:dyDescent="0.3">
      <c r="D566">
        <v>14100</v>
      </c>
      <c r="N566">
        <v>28200</v>
      </c>
      <c r="R566">
        <v>614</v>
      </c>
      <c r="AH566">
        <v>594</v>
      </c>
    </row>
    <row r="567" spans="4:34" x14ac:dyDescent="0.3">
      <c r="D567">
        <v>14125</v>
      </c>
      <c r="N567">
        <v>28250</v>
      </c>
      <c r="R567">
        <v>615</v>
      </c>
      <c r="AH567">
        <v>595</v>
      </c>
    </row>
    <row r="568" spans="4:34" x14ac:dyDescent="0.3">
      <c r="D568">
        <v>14150</v>
      </c>
      <c r="N568">
        <v>28300</v>
      </c>
      <c r="R568">
        <v>616</v>
      </c>
      <c r="AH568">
        <v>596</v>
      </c>
    </row>
    <row r="569" spans="4:34" x14ac:dyDescent="0.3">
      <c r="D569">
        <v>14175</v>
      </c>
      <c r="N569">
        <v>28350</v>
      </c>
      <c r="R569">
        <v>617</v>
      </c>
      <c r="AH569">
        <v>597</v>
      </c>
    </row>
    <row r="570" spans="4:34" x14ac:dyDescent="0.3">
      <c r="D570">
        <v>14200</v>
      </c>
      <c r="N570">
        <v>28400</v>
      </c>
      <c r="R570">
        <v>618</v>
      </c>
      <c r="AH570">
        <v>598</v>
      </c>
    </row>
    <row r="571" spans="4:34" x14ac:dyDescent="0.3">
      <c r="D571">
        <v>14225</v>
      </c>
      <c r="N571">
        <v>28450</v>
      </c>
      <c r="R571">
        <v>619</v>
      </c>
      <c r="AH571">
        <v>599</v>
      </c>
    </row>
    <row r="572" spans="4:34" x14ac:dyDescent="0.3">
      <c r="D572">
        <v>14250</v>
      </c>
      <c r="N572">
        <v>28500</v>
      </c>
      <c r="R572">
        <v>620</v>
      </c>
      <c r="AH572">
        <v>600</v>
      </c>
    </row>
    <row r="573" spans="4:34" x14ac:dyDescent="0.3">
      <c r="D573">
        <v>14275</v>
      </c>
      <c r="N573">
        <v>28550</v>
      </c>
      <c r="R573">
        <v>621</v>
      </c>
    </row>
    <row r="574" spans="4:34" x14ac:dyDescent="0.3">
      <c r="D574">
        <v>14300</v>
      </c>
      <c r="N574">
        <v>28600</v>
      </c>
      <c r="R574">
        <v>622</v>
      </c>
    </row>
    <row r="575" spans="4:34" x14ac:dyDescent="0.3">
      <c r="D575">
        <v>14325</v>
      </c>
      <c r="N575">
        <v>28650</v>
      </c>
      <c r="R575">
        <v>623</v>
      </c>
    </row>
    <row r="576" spans="4:34" x14ac:dyDescent="0.3">
      <c r="D576">
        <v>14350</v>
      </c>
      <c r="N576">
        <v>28700</v>
      </c>
      <c r="R576">
        <v>624</v>
      </c>
    </row>
    <row r="577" spans="4:18" x14ac:dyDescent="0.3">
      <c r="D577">
        <v>14375</v>
      </c>
      <c r="N577">
        <v>28750</v>
      </c>
      <c r="R577">
        <v>625</v>
      </c>
    </row>
    <row r="578" spans="4:18" x14ac:dyDescent="0.3">
      <c r="D578">
        <v>14400</v>
      </c>
      <c r="N578">
        <v>28800</v>
      </c>
      <c r="R578">
        <v>626</v>
      </c>
    </row>
    <row r="579" spans="4:18" x14ac:dyDescent="0.3">
      <c r="D579">
        <v>14425</v>
      </c>
      <c r="N579">
        <v>28850</v>
      </c>
      <c r="R579">
        <v>627</v>
      </c>
    </row>
    <row r="580" spans="4:18" x14ac:dyDescent="0.3">
      <c r="D580">
        <v>14450</v>
      </c>
      <c r="N580">
        <v>28900</v>
      </c>
      <c r="R580">
        <v>628</v>
      </c>
    </row>
    <row r="581" spans="4:18" x14ac:dyDescent="0.3">
      <c r="D581">
        <v>14475</v>
      </c>
      <c r="N581">
        <v>28950</v>
      </c>
      <c r="R581">
        <v>629</v>
      </c>
    </row>
    <row r="582" spans="4:18" x14ac:dyDescent="0.3">
      <c r="D582">
        <v>14500</v>
      </c>
      <c r="N582">
        <v>29000</v>
      </c>
      <c r="R582">
        <v>630</v>
      </c>
    </row>
    <row r="583" spans="4:18" x14ac:dyDescent="0.3">
      <c r="D583">
        <v>14525</v>
      </c>
      <c r="N583">
        <v>29050</v>
      </c>
      <c r="R583">
        <v>631</v>
      </c>
    </row>
    <row r="584" spans="4:18" x14ac:dyDescent="0.3">
      <c r="D584">
        <v>14550</v>
      </c>
      <c r="N584">
        <v>29100</v>
      </c>
      <c r="R584">
        <v>632</v>
      </c>
    </row>
    <row r="585" spans="4:18" x14ac:dyDescent="0.3">
      <c r="D585">
        <v>14575</v>
      </c>
      <c r="N585">
        <v>29150</v>
      </c>
      <c r="R585">
        <v>633</v>
      </c>
    </row>
    <row r="586" spans="4:18" x14ac:dyDescent="0.3">
      <c r="D586">
        <v>14600</v>
      </c>
      <c r="N586">
        <v>29200</v>
      </c>
      <c r="R586">
        <v>634</v>
      </c>
    </row>
    <row r="587" spans="4:18" x14ac:dyDescent="0.3">
      <c r="D587">
        <v>14625</v>
      </c>
      <c r="N587">
        <v>29250</v>
      </c>
      <c r="R587">
        <v>635</v>
      </c>
    </row>
    <row r="588" spans="4:18" x14ac:dyDescent="0.3">
      <c r="D588">
        <v>14650</v>
      </c>
      <c r="N588">
        <v>29300</v>
      </c>
      <c r="R588">
        <v>636</v>
      </c>
    </row>
    <row r="589" spans="4:18" x14ac:dyDescent="0.3">
      <c r="D589">
        <v>14675</v>
      </c>
      <c r="N589">
        <v>29350</v>
      </c>
      <c r="R589">
        <v>637</v>
      </c>
    </row>
    <row r="590" spans="4:18" x14ac:dyDescent="0.3">
      <c r="D590">
        <v>14700</v>
      </c>
      <c r="N590">
        <v>29400</v>
      </c>
      <c r="R590">
        <v>638</v>
      </c>
    </row>
    <row r="591" spans="4:18" x14ac:dyDescent="0.3">
      <c r="D591">
        <v>14725</v>
      </c>
      <c r="N591">
        <v>29450</v>
      </c>
      <c r="R591">
        <v>639</v>
      </c>
    </row>
    <row r="592" spans="4:18" x14ac:dyDescent="0.3">
      <c r="D592">
        <v>14750</v>
      </c>
      <c r="N592">
        <v>29500</v>
      </c>
      <c r="R592">
        <v>640</v>
      </c>
    </row>
    <row r="593" spans="4:18" x14ac:dyDescent="0.3">
      <c r="D593">
        <v>14775</v>
      </c>
      <c r="N593">
        <v>29550</v>
      </c>
      <c r="R593">
        <v>641</v>
      </c>
    </row>
    <row r="594" spans="4:18" x14ac:dyDescent="0.3">
      <c r="D594">
        <v>14800</v>
      </c>
      <c r="N594">
        <v>29600</v>
      </c>
      <c r="R594">
        <v>642</v>
      </c>
    </row>
    <row r="595" spans="4:18" x14ac:dyDescent="0.3">
      <c r="D595">
        <v>14825</v>
      </c>
      <c r="N595">
        <v>29650</v>
      </c>
      <c r="R595">
        <v>643</v>
      </c>
    </row>
    <row r="596" spans="4:18" x14ac:dyDescent="0.3">
      <c r="D596">
        <v>14850</v>
      </c>
      <c r="N596">
        <v>29700</v>
      </c>
      <c r="R596">
        <v>644</v>
      </c>
    </row>
    <row r="597" spans="4:18" x14ac:dyDescent="0.3">
      <c r="D597">
        <v>14875</v>
      </c>
      <c r="N597">
        <v>29750</v>
      </c>
      <c r="R597">
        <v>645</v>
      </c>
    </row>
    <row r="598" spans="4:18" x14ac:dyDescent="0.3">
      <c r="D598">
        <v>14900</v>
      </c>
      <c r="N598">
        <v>29800</v>
      </c>
      <c r="R598">
        <v>646</v>
      </c>
    </row>
    <row r="599" spans="4:18" x14ac:dyDescent="0.3">
      <c r="D599">
        <v>14925</v>
      </c>
      <c r="N599">
        <v>29850</v>
      </c>
      <c r="R599">
        <v>647</v>
      </c>
    </row>
    <row r="600" spans="4:18" x14ac:dyDescent="0.3">
      <c r="D600">
        <v>14950</v>
      </c>
      <c r="N600">
        <v>29900</v>
      </c>
      <c r="R600">
        <v>648</v>
      </c>
    </row>
    <row r="601" spans="4:18" x14ac:dyDescent="0.3">
      <c r="D601">
        <v>14975</v>
      </c>
      <c r="N601">
        <v>29950</v>
      </c>
      <c r="R601">
        <v>649</v>
      </c>
    </row>
    <row r="602" spans="4:18" x14ac:dyDescent="0.3">
      <c r="D602">
        <v>15000</v>
      </c>
      <c r="N602">
        <v>30000</v>
      </c>
      <c r="R602">
        <v>650</v>
      </c>
    </row>
    <row r="603" spans="4:18" x14ac:dyDescent="0.3">
      <c r="D603">
        <v>15025</v>
      </c>
      <c r="N603">
        <v>30050</v>
      </c>
      <c r="R603">
        <v>651</v>
      </c>
    </row>
    <row r="604" spans="4:18" x14ac:dyDescent="0.3">
      <c r="D604">
        <v>15050</v>
      </c>
      <c r="N604">
        <v>30100</v>
      </c>
      <c r="R604">
        <v>652</v>
      </c>
    </row>
    <row r="605" spans="4:18" x14ac:dyDescent="0.3">
      <c r="D605">
        <v>15075</v>
      </c>
      <c r="N605">
        <v>30150</v>
      </c>
      <c r="R605">
        <v>653</v>
      </c>
    </row>
    <row r="606" spans="4:18" x14ac:dyDescent="0.3">
      <c r="D606">
        <v>15100</v>
      </c>
      <c r="N606">
        <v>30200</v>
      </c>
      <c r="R606">
        <v>654</v>
      </c>
    </row>
    <row r="607" spans="4:18" x14ac:dyDescent="0.3">
      <c r="D607">
        <v>15125</v>
      </c>
      <c r="N607">
        <v>30250</v>
      </c>
      <c r="R607">
        <v>655</v>
      </c>
    </row>
    <row r="608" spans="4:18" x14ac:dyDescent="0.3">
      <c r="D608">
        <v>15150</v>
      </c>
      <c r="N608">
        <v>30300</v>
      </c>
      <c r="R608">
        <v>656</v>
      </c>
    </row>
    <row r="609" spans="4:18" x14ac:dyDescent="0.3">
      <c r="D609">
        <v>15175</v>
      </c>
      <c r="N609">
        <v>30350</v>
      </c>
      <c r="R609">
        <v>657</v>
      </c>
    </row>
    <row r="610" spans="4:18" x14ac:dyDescent="0.3">
      <c r="D610">
        <v>15200</v>
      </c>
      <c r="N610">
        <v>30400</v>
      </c>
      <c r="R610">
        <v>658</v>
      </c>
    </row>
    <row r="611" spans="4:18" x14ac:dyDescent="0.3">
      <c r="D611">
        <v>15225</v>
      </c>
      <c r="N611">
        <v>30450</v>
      </c>
      <c r="R611">
        <v>659</v>
      </c>
    </row>
    <row r="612" spans="4:18" x14ac:dyDescent="0.3">
      <c r="D612">
        <v>15250</v>
      </c>
      <c r="N612">
        <v>30500</v>
      </c>
      <c r="R612">
        <v>660</v>
      </c>
    </row>
    <row r="613" spans="4:18" x14ac:dyDescent="0.3">
      <c r="D613">
        <v>15275</v>
      </c>
      <c r="N613">
        <v>30550</v>
      </c>
      <c r="R613">
        <v>661</v>
      </c>
    </row>
    <row r="614" spans="4:18" x14ac:dyDescent="0.3">
      <c r="D614">
        <v>15300</v>
      </c>
      <c r="N614">
        <v>30600</v>
      </c>
      <c r="R614">
        <v>662</v>
      </c>
    </row>
    <row r="615" spans="4:18" x14ac:dyDescent="0.3">
      <c r="D615">
        <v>15325</v>
      </c>
      <c r="N615">
        <v>30650</v>
      </c>
      <c r="R615">
        <v>663</v>
      </c>
    </row>
    <row r="616" spans="4:18" x14ac:dyDescent="0.3">
      <c r="D616">
        <v>15350</v>
      </c>
      <c r="N616">
        <v>30700</v>
      </c>
      <c r="R616">
        <v>664</v>
      </c>
    </row>
    <row r="617" spans="4:18" x14ac:dyDescent="0.3">
      <c r="D617">
        <v>15375</v>
      </c>
      <c r="N617">
        <v>30750</v>
      </c>
      <c r="R617">
        <v>665</v>
      </c>
    </row>
    <row r="618" spans="4:18" x14ac:dyDescent="0.3">
      <c r="D618">
        <v>15400</v>
      </c>
      <c r="N618">
        <v>30800</v>
      </c>
      <c r="R618">
        <v>666</v>
      </c>
    </row>
    <row r="619" spans="4:18" x14ac:dyDescent="0.3">
      <c r="D619">
        <v>15425</v>
      </c>
      <c r="N619">
        <v>30850</v>
      </c>
      <c r="R619">
        <v>667</v>
      </c>
    </row>
    <row r="620" spans="4:18" x14ac:dyDescent="0.3">
      <c r="D620">
        <v>15450</v>
      </c>
      <c r="N620">
        <v>30900</v>
      </c>
      <c r="R620">
        <v>668</v>
      </c>
    </row>
    <row r="621" spans="4:18" x14ac:dyDescent="0.3">
      <c r="D621">
        <v>15475</v>
      </c>
      <c r="N621">
        <v>30950</v>
      </c>
      <c r="R621">
        <v>669</v>
      </c>
    </row>
    <row r="622" spans="4:18" x14ac:dyDescent="0.3">
      <c r="D622">
        <v>15500</v>
      </c>
      <c r="N622">
        <v>31000</v>
      </c>
      <c r="R622">
        <v>670</v>
      </c>
    </row>
    <row r="623" spans="4:18" x14ac:dyDescent="0.3">
      <c r="D623">
        <v>15525</v>
      </c>
      <c r="N623">
        <v>31050</v>
      </c>
      <c r="R623">
        <v>671</v>
      </c>
    </row>
    <row r="624" spans="4:18" x14ac:dyDescent="0.3">
      <c r="D624">
        <v>15550</v>
      </c>
      <c r="N624">
        <v>31100</v>
      </c>
      <c r="R624">
        <v>672</v>
      </c>
    </row>
    <row r="625" spans="4:18" x14ac:dyDescent="0.3">
      <c r="D625">
        <v>15575</v>
      </c>
      <c r="N625">
        <v>31150</v>
      </c>
      <c r="R625">
        <v>673</v>
      </c>
    </row>
    <row r="626" spans="4:18" x14ac:dyDescent="0.3">
      <c r="D626">
        <v>15600</v>
      </c>
      <c r="N626">
        <v>31200</v>
      </c>
      <c r="R626">
        <v>674</v>
      </c>
    </row>
    <row r="627" spans="4:18" x14ac:dyDescent="0.3">
      <c r="D627">
        <v>15625</v>
      </c>
      <c r="N627">
        <v>31250</v>
      </c>
      <c r="R627">
        <v>675</v>
      </c>
    </row>
    <row r="628" spans="4:18" x14ac:dyDescent="0.3">
      <c r="D628">
        <v>15650</v>
      </c>
      <c r="N628">
        <v>31300</v>
      </c>
      <c r="R628">
        <v>676</v>
      </c>
    </row>
    <row r="629" spans="4:18" x14ac:dyDescent="0.3">
      <c r="D629">
        <v>15675</v>
      </c>
      <c r="N629">
        <v>31350</v>
      </c>
      <c r="R629">
        <v>677</v>
      </c>
    </row>
    <row r="630" spans="4:18" x14ac:dyDescent="0.3">
      <c r="D630">
        <v>15700</v>
      </c>
      <c r="N630">
        <v>31400</v>
      </c>
      <c r="R630">
        <v>678</v>
      </c>
    </row>
    <row r="631" spans="4:18" x14ac:dyDescent="0.3">
      <c r="D631">
        <v>15725</v>
      </c>
      <c r="N631">
        <v>31450</v>
      </c>
      <c r="R631">
        <v>679</v>
      </c>
    </row>
    <row r="632" spans="4:18" x14ac:dyDescent="0.3">
      <c r="D632">
        <v>15750</v>
      </c>
      <c r="N632">
        <v>31500</v>
      </c>
      <c r="R632">
        <v>680</v>
      </c>
    </row>
    <row r="633" spans="4:18" x14ac:dyDescent="0.3">
      <c r="D633">
        <v>15775</v>
      </c>
      <c r="N633">
        <v>31550</v>
      </c>
      <c r="R633">
        <v>681</v>
      </c>
    </row>
    <row r="634" spans="4:18" x14ac:dyDescent="0.3">
      <c r="D634">
        <v>15800</v>
      </c>
      <c r="N634">
        <v>31600</v>
      </c>
      <c r="R634">
        <v>682</v>
      </c>
    </row>
    <row r="635" spans="4:18" x14ac:dyDescent="0.3">
      <c r="D635">
        <v>15825</v>
      </c>
      <c r="N635">
        <v>31650</v>
      </c>
      <c r="R635">
        <v>683</v>
      </c>
    </row>
    <row r="636" spans="4:18" x14ac:dyDescent="0.3">
      <c r="D636">
        <v>15850</v>
      </c>
      <c r="N636">
        <v>31700</v>
      </c>
      <c r="R636">
        <v>684</v>
      </c>
    </row>
    <row r="637" spans="4:18" x14ac:dyDescent="0.3">
      <c r="D637">
        <v>15875</v>
      </c>
      <c r="N637">
        <v>31750</v>
      </c>
      <c r="R637">
        <v>685</v>
      </c>
    </row>
    <row r="638" spans="4:18" x14ac:dyDescent="0.3">
      <c r="D638">
        <v>15900</v>
      </c>
      <c r="N638">
        <v>31800</v>
      </c>
      <c r="R638">
        <v>686</v>
      </c>
    </row>
    <row r="639" spans="4:18" x14ac:dyDescent="0.3">
      <c r="D639">
        <v>15925</v>
      </c>
      <c r="N639">
        <v>31850</v>
      </c>
      <c r="R639">
        <v>687</v>
      </c>
    </row>
    <row r="640" spans="4:18" x14ac:dyDescent="0.3">
      <c r="D640">
        <v>15950</v>
      </c>
      <c r="N640">
        <v>31900</v>
      </c>
      <c r="R640">
        <v>688</v>
      </c>
    </row>
    <row r="641" spans="4:18" x14ac:dyDescent="0.3">
      <c r="D641">
        <v>15975</v>
      </c>
      <c r="N641">
        <v>31950</v>
      </c>
      <c r="R641">
        <v>689</v>
      </c>
    </row>
    <row r="642" spans="4:18" x14ac:dyDescent="0.3">
      <c r="D642">
        <v>16000</v>
      </c>
      <c r="N642">
        <v>32000</v>
      </c>
      <c r="R642">
        <v>690</v>
      </c>
    </row>
    <row r="643" spans="4:18" x14ac:dyDescent="0.3">
      <c r="D643">
        <v>16025</v>
      </c>
      <c r="N643">
        <v>32050</v>
      </c>
      <c r="R643">
        <v>691</v>
      </c>
    </row>
    <row r="644" spans="4:18" x14ac:dyDescent="0.3">
      <c r="D644">
        <v>16050</v>
      </c>
      <c r="N644">
        <v>32100</v>
      </c>
      <c r="R644">
        <v>692</v>
      </c>
    </row>
    <row r="645" spans="4:18" x14ac:dyDescent="0.3">
      <c r="D645">
        <v>16075</v>
      </c>
      <c r="N645">
        <v>32150</v>
      </c>
      <c r="R645">
        <v>693</v>
      </c>
    </row>
    <row r="646" spans="4:18" x14ac:dyDescent="0.3">
      <c r="D646">
        <v>16100</v>
      </c>
      <c r="N646">
        <v>32200</v>
      </c>
      <c r="R646">
        <v>694</v>
      </c>
    </row>
    <row r="647" spans="4:18" x14ac:dyDescent="0.3">
      <c r="D647">
        <v>16125</v>
      </c>
      <c r="N647">
        <v>32250</v>
      </c>
      <c r="R647">
        <v>695</v>
      </c>
    </row>
    <row r="648" spans="4:18" x14ac:dyDescent="0.3">
      <c r="D648">
        <v>16150</v>
      </c>
      <c r="N648">
        <v>32300</v>
      </c>
      <c r="R648">
        <v>696</v>
      </c>
    </row>
    <row r="649" spans="4:18" x14ac:dyDescent="0.3">
      <c r="D649">
        <v>16175</v>
      </c>
      <c r="N649">
        <v>32350</v>
      </c>
      <c r="R649">
        <v>697</v>
      </c>
    </row>
    <row r="650" spans="4:18" x14ac:dyDescent="0.3">
      <c r="D650">
        <v>16200</v>
      </c>
      <c r="N650">
        <v>32400</v>
      </c>
      <c r="R650">
        <v>698</v>
      </c>
    </row>
    <row r="651" spans="4:18" x14ac:dyDescent="0.3">
      <c r="D651">
        <v>16225</v>
      </c>
      <c r="N651">
        <v>32450</v>
      </c>
      <c r="R651">
        <v>699</v>
      </c>
    </row>
    <row r="652" spans="4:18" x14ac:dyDescent="0.3">
      <c r="D652">
        <v>16250</v>
      </c>
      <c r="N652">
        <v>32500</v>
      </c>
      <c r="R652">
        <v>700</v>
      </c>
    </row>
    <row r="653" spans="4:18" x14ac:dyDescent="0.3">
      <c r="D653">
        <v>16275</v>
      </c>
      <c r="N653">
        <v>32550</v>
      </c>
      <c r="R653">
        <v>701</v>
      </c>
    </row>
    <row r="654" spans="4:18" x14ac:dyDescent="0.3">
      <c r="D654">
        <v>16300</v>
      </c>
      <c r="N654">
        <v>32600</v>
      </c>
      <c r="R654">
        <v>702</v>
      </c>
    </row>
    <row r="655" spans="4:18" x14ac:dyDescent="0.3">
      <c r="D655">
        <v>16325</v>
      </c>
      <c r="N655">
        <v>32650</v>
      </c>
      <c r="R655">
        <v>703</v>
      </c>
    </row>
    <row r="656" spans="4:18" x14ac:dyDescent="0.3">
      <c r="D656">
        <v>16350</v>
      </c>
      <c r="N656">
        <v>32700</v>
      </c>
      <c r="R656">
        <v>704</v>
      </c>
    </row>
    <row r="657" spans="4:18" x14ac:dyDescent="0.3">
      <c r="D657">
        <v>16375</v>
      </c>
      <c r="N657">
        <v>32750</v>
      </c>
      <c r="R657">
        <v>705</v>
      </c>
    </row>
    <row r="658" spans="4:18" x14ac:dyDescent="0.3">
      <c r="D658">
        <v>16400</v>
      </c>
      <c r="N658">
        <v>32800</v>
      </c>
      <c r="R658">
        <v>706</v>
      </c>
    </row>
    <row r="659" spans="4:18" x14ac:dyDescent="0.3">
      <c r="D659">
        <v>16425</v>
      </c>
      <c r="N659">
        <v>32850</v>
      </c>
      <c r="R659">
        <v>707</v>
      </c>
    </row>
    <row r="660" spans="4:18" x14ac:dyDescent="0.3">
      <c r="D660">
        <v>16450</v>
      </c>
      <c r="N660">
        <v>32900</v>
      </c>
      <c r="R660">
        <v>708</v>
      </c>
    </row>
    <row r="661" spans="4:18" x14ac:dyDescent="0.3">
      <c r="D661">
        <v>16475</v>
      </c>
      <c r="N661">
        <v>32950</v>
      </c>
      <c r="R661">
        <v>709</v>
      </c>
    </row>
    <row r="662" spans="4:18" x14ac:dyDescent="0.3">
      <c r="D662">
        <v>16500</v>
      </c>
      <c r="N662">
        <v>33000</v>
      </c>
      <c r="R662">
        <v>710</v>
      </c>
    </row>
    <row r="663" spans="4:18" x14ac:dyDescent="0.3">
      <c r="D663">
        <v>16525</v>
      </c>
      <c r="N663">
        <v>33050</v>
      </c>
      <c r="R663">
        <v>711</v>
      </c>
    </row>
    <row r="664" spans="4:18" x14ac:dyDescent="0.3">
      <c r="D664">
        <v>16550</v>
      </c>
      <c r="N664">
        <v>33100</v>
      </c>
      <c r="R664">
        <v>712</v>
      </c>
    </row>
    <row r="665" spans="4:18" x14ac:dyDescent="0.3">
      <c r="D665">
        <v>16575</v>
      </c>
      <c r="N665">
        <v>33150</v>
      </c>
      <c r="R665">
        <v>713</v>
      </c>
    </row>
    <row r="666" spans="4:18" x14ac:dyDescent="0.3">
      <c r="D666">
        <v>16600</v>
      </c>
      <c r="N666">
        <v>33200</v>
      </c>
      <c r="R666">
        <v>714</v>
      </c>
    </row>
    <row r="667" spans="4:18" x14ac:dyDescent="0.3">
      <c r="D667">
        <v>16625</v>
      </c>
      <c r="N667">
        <v>33250</v>
      </c>
      <c r="R667">
        <v>715</v>
      </c>
    </row>
    <row r="668" spans="4:18" x14ac:dyDescent="0.3">
      <c r="D668">
        <v>16650</v>
      </c>
      <c r="N668">
        <v>33300</v>
      </c>
      <c r="R668">
        <v>716</v>
      </c>
    </row>
    <row r="669" spans="4:18" x14ac:dyDescent="0.3">
      <c r="D669">
        <v>16675</v>
      </c>
      <c r="N669">
        <v>33350</v>
      </c>
      <c r="R669">
        <v>717</v>
      </c>
    </row>
    <row r="670" spans="4:18" x14ac:dyDescent="0.3">
      <c r="D670">
        <v>16700</v>
      </c>
      <c r="N670">
        <v>33400</v>
      </c>
      <c r="R670">
        <v>718</v>
      </c>
    </row>
    <row r="671" spans="4:18" x14ac:dyDescent="0.3">
      <c r="D671">
        <v>16725</v>
      </c>
      <c r="N671">
        <v>33450</v>
      </c>
      <c r="R671">
        <v>719</v>
      </c>
    </row>
    <row r="672" spans="4:18" x14ac:dyDescent="0.3">
      <c r="D672">
        <v>16750</v>
      </c>
      <c r="N672">
        <v>33500</v>
      </c>
      <c r="R672">
        <v>720</v>
      </c>
    </row>
    <row r="673" spans="4:18" x14ac:dyDescent="0.3">
      <c r="D673">
        <v>16775</v>
      </c>
      <c r="N673">
        <v>33550</v>
      </c>
      <c r="R673">
        <v>721</v>
      </c>
    </row>
    <row r="674" spans="4:18" x14ac:dyDescent="0.3">
      <c r="D674">
        <v>16800</v>
      </c>
      <c r="N674">
        <v>33600</v>
      </c>
      <c r="R674">
        <v>722</v>
      </c>
    </row>
    <row r="675" spans="4:18" x14ac:dyDescent="0.3">
      <c r="D675">
        <v>16825</v>
      </c>
      <c r="N675">
        <v>33650</v>
      </c>
      <c r="R675">
        <v>723</v>
      </c>
    </row>
    <row r="676" spans="4:18" x14ac:dyDescent="0.3">
      <c r="D676">
        <v>16850</v>
      </c>
      <c r="N676">
        <v>33700</v>
      </c>
      <c r="R676">
        <v>724</v>
      </c>
    </row>
    <row r="677" spans="4:18" x14ac:dyDescent="0.3">
      <c r="D677">
        <v>16875</v>
      </c>
      <c r="N677">
        <v>33750</v>
      </c>
      <c r="R677">
        <v>725</v>
      </c>
    </row>
    <row r="678" spans="4:18" x14ac:dyDescent="0.3">
      <c r="D678">
        <v>16900</v>
      </c>
      <c r="N678">
        <v>33800</v>
      </c>
      <c r="R678">
        <v>726</v>
      </c>
    </row>
    <row r="679" spans="4:18" x14ac:dyDescent="0.3">
      <c r="D679">
        <v>16925</v>
      </c>
      <c r="N679">
        <v>33850</v>
      </c>
      <c r="R679">
        <v>727</v>
      </c>
    </row>
    <row r="680" spans="4:18" x14ac:dyDescent="0.3">
      <c r="D680">
        <v>16950</v>
      </c>
      <c r="N680">
        <v>33900</v>
      </c>
      <c r="R680">
        <v>728</v>
      </c>
    </row>
    <row r="681" spans="4:18" x14ac:dyDescent="0.3">
      <c r="D681">
        <v>16975</v>
      </c>
      <c r="N681">
        <v>33950</v>
      </c>
      <c r="R681">
        <v>729</v>
      </c>
    </row>
    <row r="682" spans="4:18" x14ac:dyDescent="0.3">
      <c r="D682">
        <v>17000</v>
      </c>
      <c r="N682">
        <v>34000</v>
      </c>
      <c r="R682">
        <v>730</v>
      </c>
    </row>
    <row r="683" spans="4:18" x14ac:dyDescent="0.3">
      <c r="D683">
        <v>17025</v>
      </c>
      <c r="N683">
        <v>34050</v>
      </c>
      <c r="R683">
        <v>731</v>
      </c>
    </row>
    <row r="684" spans="4:18" x14ac:dyDescent="0.3">
      <c r="D684">
        <v>17050</v>
      </c>
      <c r="N684">
        <v>34100</v>
      </c>
      <c r="R684">
        <v>732</v>
      </c>
    </row>
    <row r="685" spans="4:18" x14ac:dyDescent="0.3">
      <c r="D685">
        <v>17075</v>
      </c>
      <c r="N685">
        <v>34150</v>
      </c>
      <c r="R685">
        <v>733</v>
      </c>
    </row>
    <row r="686" spans="4:18" x14ac:dyDescent="0.3">
      <c r="D686">
        <v>17100</v>
      </c>
      <c r="N686">
        <v>34200</v>
      </c>
      <c r="R686">
        <v>734</v>
      </c>
    </row>
    <row r="687" spans="4:18" x14ac:dyDescent="0.3">
      <c r="D687">
        <v>17125</v>
      </c>
      <c r="N687">
        <v>34250</v>
      </c>
      <c r="R687">
        <v>735</v>
      </c>
    </row>
    <row r="688" spans="4:18" x14ac:dyDescent="0.3">
      <c r="D688">
        <v>17150</v>
      </c>
      <c r="N688">
        <v>34300</v>
      </c>
      <c r="R688">
        <v>736</v>
      </c>
    </row>
    <row r="689" spans="4:18" x14ac:dyDescent="0.3">
      <c r="D689">
        <v>17175</v>
      </c>
      <c r="N689">
        <v>34350</v>
      </c>
      <c r="R689">
        <v>737</v>
      </c>
    </row>
    <row r="690" spans="4:18" x14ac:dyDescent="0.3">
      <c r="D690">
        <v>17200</v>
      </c>
      <c r="N690">
        <v>34400</v>
      </c>
      <c r="R690">
        <v>738</v>
      </c>
    </row>
    <row r="691" spans="4:18" x14ac:dyDescent="0.3">
      <c r="D691">
        <v>17225</v>
      </c>
      <c r="N691">
        <v>34450</v>
      </c>
      <c r="R691">
        <v>739</v>
      </c>
    </row>
    <row r="692" spans="4:18" x14ac:dyDescent="0.3">
      <c r="D692">
        <v>17250</v>
      </c>
      <c r="N692">
        <v>34500</v>
      </c>
      <c r="R692">
        <v>740</v>
      </c>
    </row>
    <row r="693" spans="4:18" x14ac:dyDescent="0.3">
      <c r="D693">
        <v>17275</v>
      </c>
      <c r="N693">
        <v>34550</v>
      </c>
      <c r="R693">
        <v>741</v>
      </c>
    </row>
    <row r="694" spans="4:18" x14ac:dyDescent="0.3">
      <c r="D694">
        <v>17300</v>
      </c>
      <c r="N694">
        <v>34600</v>
      </c>
      <c r="R694">
        <v>742</v>
      </c>
    </row>
    <row r="695" spans="4:18" x14ac:dyDescent="0.3">
      <c r="D695">
        <v>17325</v>
      </c>
      <c r="N695">
        <v>34650</v>
      </c>
      <c r="R695">
        <v>743</v>
      </c>
    </row>
    <row r="696" spans="4:18" x14ac:dyDescent="0.3">
      <c r="D696">
        <v>17350</v>
      </c>
      <c r="N696">
        <v>34700</v>
      </c>
      <c r="R696">
        <v>744</v>
      </c>
    </row>
    <row r="697" spans="4:18" x14ac:dyDescent="0.3">
      <c r="D697">
        <v>17375</v>
      </c>
      <c r="N697">
        <v>34750</v>
      </c>
      <c r="R697">
        <v>745</v>
      </c>
    </row>
    <row r="698" spans="4:18" x14ac:dyDescent="0.3">
      <c r="D698">
        <v>17400</v>
      </c>
      <c r="N698">
        <v>34800</v>
      </c>
      <c r="R698">
        <v>746</v>
      </c>
    </row>
    <row r="699" spans="4:18" x14ac:dyDescent="0.3">
      <c r="D699">
        <v>17425</v>
      </c>
      <c r="N699">
        <v>34850</v>
      </c>
      <c r="R699">
        <v>747</v>
      </c>
    </row>
    <row r="700" spans="4:18" x14ac:dyDescent="0.3">
      <c r="D700">
        <v>17450</v>
      </c>
      <c r="N700">
        <v>34900</v>
      </c>
      <c r="R700">
        <v>748</v>
      </c>
    </row>
    <row r="701" spans="4:18" x14ac:dyDescent="0.3">
      <c r="D701">
        <v>17475</v>
      </c>
      <c r="N701">
        <v>34950</v>
      </c>
      <c r="R701">
        <v>749</v>
      </c>
    </row>
    <row r="702" spans="4:18" x14ac:dyDescent="0.3">
      <c r="D702">
        <v>17500</v>
      </c>
      <c r="N702">
        <v>35000</v>
      </c>
      <c r="R702">
        <v>750</v>
      </c>
    </row>
    <row r="703" spans="4:18" x14ac:dyDescent="0.3">
      <c r="D703">
        <v>17525</v>
      </c>
      <c r="N703">
        <v>35050</v>
      </c>
      <c r="R703">
        <v>751</v>
      </c>
    </row>
    <row r="704" spans="4:18" x14ac:dyDescent="0.3">
      <c r="D704">
        <v>17550</v>
      </c>
      <c r="N704">
        <v>35100</v>
      </c>
      <c r="R704">
        <v>752</v>
      </c>
    </row>
    <row r="705" spans="4:18" x14ac:dyDescent="0.3">
      <c r="D705">
        <v>17575</v>
      </c>
      <c r="N705">
        <v>35150</v>
      </c>
      <c r="R705">
        <v>753</v>
      </c>
    </row>
    <row r="706" spans="4:18" x14ac:dyDescent="0.3">
      <c r="D706">
        <v>17600</v>
      </c>
      <c r="N706">
        <v>35200</v>
      </c>
      <c r="R706">
        <v>754</v>
      </c>
    </row>
    <row r="707" spans="4:18" x14ac:dyDescent="0.3">
      <c r="D707">
        <v>17625</v>
      </c>
      <c r="N707">
        <v>35250</v>
      </c>
      <c r="R707">
        <v>755</v>
      </c>
    </row>
    <row r="708" spans="4:18" x14ac:dyDescent="0.3">
      <c r="D708">
        <v>17650</v>
      </c>
      <c r="N708">
        <v>35300</v>
      </c>
      <c r="R708">
        <v>756</v>
      </c>
    </row>
    <row r="709" spans="4:18" x14ac:dyDescent="0.3">
      <c r="D709">
        <v>17675</v>
      </c>
      <c r="N709">
        <v>35350</v>
      </c>
      <c r="R709">
        <v>757</v>
      </c>
    </row>
    <row r="710" spans="4:18" x14ac:dyDescent="0.3">
      <c r="D710">
        <v>17700</v>
      </c>
      <c r="N710">
        <v>35400</v>
      </c>
      <c r="R710">
        <v>758</v>
      </c>
    </row>
    <row r="711" spans="4:18" x14ac:dyDescent="0.3">
      <c r="D711">
        <v>17725</v>
      </c>
      <c r="N711">
        <v>35450</v>
      </c>
      <c r="R711">
        <v>759</v>
      </c>
    </row>
    <row r="712" spans="4:18" x14ac:dyDescent="0.3">
      <c r="D712">
        <v>17750</v>
      </c>
      <c r="N712">
        <v>35500</v>
      </c>
      <c r="R712">
        <v>760</v>
      </c>
    </row>
    <row r="713" spans="4:18" x14ac:dyDescent="0.3">
      <c r="D713">
        <v>17775</v>
      </c>
      <c r="N713">
        <v>35550</v>
      </c>
      <c r="R713">
        <v>761</v>
      </c>
    </row>
    <row r="714" spans="4:18" x14ac:dyDescent="0.3">
      <c r="D714">
        <v>17800</v>
      </c>
      <c r="N714">
        <v>35600</v>
      </c>
      <c r="R714">
        <v>762</v>
      </c>
    </row>
    <row r="715" spans="4:18" x14ac:dyDescent="0.3">
      <c r="D715">
        <v>17825</v>
      </c>
      <c r="N715">
        <v>35650</v>
      </c>
      <c r="R715">
        <v>763</v>
      </c>
    </row>
    <row r="716" spans="4:18" x14ac:dyDescent="0.3">
      <c r="D716">
        <v>17850</v>
      </c>
      <c r="N716">
        <v>35700</v>
      </c>
      <c r="R716">
        <v>764</v>
      </c>
    </row>
    <row r="717" spans="4:18" x14ac:dyDescent="0.3">
      <c r="D717">
        <v>17875</v>
      </c>
      <c r="N717">
        <v>35750</v>
      </c>
      <c r="R717">
        <v>765</v>
      </c>
    </row>
    <row r="718" spans="4:18" x14ac:dyDescent="0.3">
      <c r="D718">
        <v>17900</v>
      </c>
      <c r="N718">
        <v>35800</v>
      </c>
      <c r="R718">
        <v>766</v>
      </c>
    </row>
    <row r="719" spans="4:18" x14ac:dyDescent="0.3">
      <c r="D719">
        <v>17925</v>
      </c>
      <c r="N719">
        <v>35850</v>
      </c>
      <c r="R719">
        <v>767</v>
      </c>
    </row>
    <row r="720" spans="4:18" x14ac:dyDescent="0.3">
      <c r="D720">
        <v>17950</v>
      </c>
      <c r="N720">
        <v>35900</v>
      </c>
      <c r="R720">
        <v>768</v>
      </c>
    </row>
    <row r="721" spans="4:18" x14ac:dyDescent="0.3">
      <c r="D721">
        <v>17975</v>
      </c>
      <c r="N721">
        <v>35950</v>
      </c>
      <c r="R721">
        <v>769</v>
      </c>
    </row>
    <row r="722" spans="4:18" x14ac:dyDescent="0.3">
      <c r="D722">
        <v>18000</v>
      </c>
      <c r="N722">
        <v>36000</v>
      </c>
      <c r="R722">
        <v>770</v>
      </c>
    </row>
    <row r="723" spans="4:18" x14ac:dyDescent="0.3">
      <c r="D723">
        <v>18025</v>
      </c>
      <c r="N723">
        <v>36050</v>
      </c>
      <c r="R723">
        <v>771</v>
      </c>
    </row>
    <row r="724" spans="4:18" x14ac:dyDescent="0.3">
      <c r="D724">
        <v>18050</v>
      </c>
      <c r="N724">
        <v>36100</v>
      </c>
      <c r="R724">
        <v>772</v>
      </c>
    </row>
    <row r="725" spans="4:18" x14ac:dyDescent="0.3">
      <c r="D725">
        <v>18075</v>
      </c>
      <c r="N725">
        <v>36150</v>
      </c>
      <c r="R725">
        <v>773</v>
      </c>
    </row>
    <row r="726" spans="4:18" x14ac:dyDescent="0.3">
      <c r="D726">
        <v>18100</v>
      </c>
      <c r="N726">
        <v>36200</v>
      </c>
      <c r="R726">
        <v>774</v>
      </c>
    </row>
    <row r="727" spans="4:18" x14ac:dyDescent="0.3">
      <c r="D727">
        <v>18125</v>
      </c>
      <c r="N727">
        <v>36250</v>
      </c>
      <c r="R727">
        <v>775</v>
      </c>
    </row>
    <row r="728" spans="4:18" x14ac:dyDescent="0.3">
      <c r="D728">
        <v>18150</v>
      </c>
      <c r="N728">
        <v>36300</v>
      </c>
      <c r="R728">
        <v>776</v>
      </c>
    </row>
    <row r="729" spans="4:18" x14ac:dyDescent="0.3">
      <c r="D729">
        <v>18175</v>
      </c>
      <c r="N729">
        <v>36350</v>
      </c>
      <c r="R729">
        <v>777</v>
      </c>
    </row>
    <row r="730" spans="4:18" x14ac:dyDescent="0.3">
      <c r="D730">
        <v>18200</v>
      </c>
      <c r="N730">
        <v>36400</v>
      </c>
      <c r="R730">
        <v>778</v>
      </c>
    </row>
    <row r="731" spans="4:18" x14ac:dyDescent="0.3">
      <c r="D731">
        <v>18225</v>
      </c>
      <c r="N731">
        <v>36450</v>
      </c>
      <c r="R731">
        <v>779</v>
      </c>
    </row>
    <row r="732" spans="4:18" x14ac:dyDescent="0.3">
      <c r="D732">
        <v>18250</v>
      </c>
      <c r="N732">
        <v>36500</v>
      </c>
      <c r="R732">
        <v>780</v>
      </c>
    </row>
    <row r="733" spans="4:18" x14ac:dyDescent="0.3">
      <c r="D733">
        <v>18275</v>
      </c>
      <c r="N733">
        <v>36550</v>
      </c>
      <c r="R733">
        <v>781</v>
      </c>
    </row>
    <row r="734" spans="4:18" x14ac:dyDescent="0.3">
      <c r="D734">
        <v>18300</v>
      </c>
      <c r="N734">
        <v>36600</v>
      </c>
      <c r="R734">
        <v>782</v>
      </c>
    </row>
    <row r="735" spans="4:18" x14ac:dyDescent="0.3">
      <c r="D735">
        <v>18325</v>
      </c>
      <c r="N735">
        <v>36650</v>
      </c>
      <c r="R735">
        <v>783</v>
      </c>
    </row>
    <row r="736" spans="4:18" x14ac:dyDescent="0.3">
      <c r="D736">
        <v>18350</v>
      </c>
      <c r="N736">
        <v>36700</v>
      </c>
      <c r="R736">
        <v>784</v>
      </c>
    </row>
    <row r="737" spans="4:18" x14ac:dyDescent="0.3">
      <c r="D737">
        <v>18375</v>
      </c>
      <c r="N737">
        <v>36750</v>
      </c>
      <c r="R737">
        <v>785</v>
      </c>
    </row>
    <row r="738" spans="4:18" x14ac:dyDescent="0.3">
      <c r="D738">
        <v>18400</v>
      </c>
      <c r="N738">
        <v>36800</v>
      </c>
      <c r="R738">
        <v>786</v>
      </c>
    </row>
    <row r="739" spans="4:18" x14ac:dyDescent="0.3">
      <c r="D739">
        <v>18425</v>
      </c>
      <c r="N739">
        <v>36850</v>
      </c>
      <c r="R739">
        <v>787</v>
      </c>
    </row>
    <row r="740" spans="4:18" x14ac:dyDescent="0.3">
      <c r="D740">
        <v>18450</v>
      </c>
      <c r="N740">
        <v>36900</v>
      </c>
      <c r="R740">
        <v>788</v>
      </c>
    </row>
    <row r="741" spans="4:18" x14ac:dyDescent="0.3">
      <c r="D741">
        <v>18475</v>
      </c>
      <c r="N741">
        <v>36950</v>
      </c>
      <c r="R741">
        <v>789</v>
      </c>
    </row>
    <row r="742" spans="4:18" x14ac:dyDescent="0.3">
      <c r="D742">
        <v>18500</v>
      </c>
      <c r="N742">
        <v>37000</v>
      </c>
      <c r="R742">
        <v>790</v>
      </c>
    </row>
    <row r="743" spans="4:18" x14ac:dyDescent="0.3">
      <c r="D743">
        <v>18525</v>
      </c>
      <c r="N743">
        <v>37050</v>
      </c>
      <c r="R743">
        <v>791</v>
      </c>
    </row>
    <row r="744" spans="4:18" x14ac:dyDescent="0.3">
      <c r="D744">
        <v>18550</v>
      </c>
      <c r="N744">
        <v>37100</v>
      </c>
      <c r="R744">
        <v>792</v>
      </c>
    </row>
    <row r="745" spans="4:18" x14ac:dyDescent="0.3">
      <c r="D745">
        <v>18575</v>
      </c>
      <c r="N745">
        <v>37150</v>
      </c>
      <c r="R745">
        <v>793</v>
      </c>
    </row>
    <row r="746" spans="4:18" x14ac:dyDescent="0.3">
      <c r="D746">
        <v>18600</v>
      </c>
      <c r="N746">
        <v>37200</v>
      </c>
      <c r="R746">
        <v>794</v>
      </c>
    </row>
    <row r="747" spans="4:18" x14ac:dyDescent="0.3">
      <c r="D747">
        <v>18625</v>
      </c>
      <c r="N747">
        <v>37250</v>
      </c>
      <c r="R747">
        <v>795</v>
      </c>
    </row>
    <row r="748" spans="4:18" x14ac:dyDescent="0.3">
      <c r="D748">
        <v>18650</v>
      </c>
      <c r="N748">
        <v>37300</v>
      </c>
      <c r="R748">
        <v>796</v>
      </c>
    </row>
    <row r="749" spans="4:18" x14ac:dyDescent="0.3">
      <c r="D749">
        <v>18675</v>
      </c>
      <c r="N749">
        <v>37350</v>
      </c>
      <c r="R749">
        <v>797</v>
      </c>
    </row>
    <row r="750" spans="4:18" x14ac:dyDescent="0.3">
      <c r="D750">
        <v>18700</v>
      </c>
      <c r="N750">
        <v>37400</v>
      </c>
      <c r="R750">
        <v>798</v>
      </c>
    </row>
    <row r="751" spans="4:18" x14ac:dyDescent="0.3">
      <c r="D751">
        <v>18725</v>
      </c>
      <c r="N751">
        <v>37450</v>
      </c>
      <c r="R751">
        <v>799</v>
      </c>
    </row>
    <row r="752" spans="4:18" x14ac:dyDescent="0.3">
      <c r="D752">
        <v>18750</v>
      </c>
      <c r="N752">
        <v>37500</v>
      </c>
      <c r="R752">
        <v>800</v>
      </c>
    </row>
    <row r="753" spans="4:14" x14ac:dyDescent="0.3">
      <c r="D753">
        <v>18775</v>
      </c>
      <c r="N753">
        <v>37550</v>
      </c>
    </row>
    <row r="754" spans="4:14" x14ac:dyDescent="0.3">
      <c r="D754">
        <v>18800</v>
      </c>
      <c r="N754">
        <v>37600</v>
      </c>
    </row>
    <row r="755" spans="4:14" x14ac:dyDescent="0.3">
      <c r="D755">
        <v>18825</v>
      </c>
      <c r="N755">
        <v>37650</v>
      </c>
    </row>
    <row r="756" spans="4:14" x14ac:dyDescent="0.3">
      <c r="D756">
        <v>18850</v>
      </c>
      <c r="N756">
        <v>37700</v>
      </c>
    </row>
    <row r="757" spans="4:14" x14ac:dyDescent="0.3">
      <c r="D757">
        <v>18875</v>
      </c>
      <c r="N757">
        <v>37750</v>
      </c>
    </row>
    <row r="758" spans="4:14" x14ac:dyDescent="0.3">
      <c r="D758">
        <v>18900</v>
      </c>
      <c r="N758">
        <v>37800</v>
      </c>
    </row>
    <row r="759" spans="4:14" x14ac:dyDescent="0.3">
      <c r="D759">
        <v>18925</v>
      </c>
      <c r="N759">
        <v>37850</v>
      </c>
    </row>
    <row r="760" spans="4:14" x14ac:dyDescent="0.3">
      <c r="D760">
        <v>18950</v>
      </c>
      <c r="N760">
        <v>37900</v>
      </c>
    </row>
    <row r="761" spans="4:14" x14ac:dyDescent="0.3">
      <c r="D761">
        <v>18975</v>
      </c>
      <c r="N761">
        <v>37950</v>
      </c>
    </row>
    <row r="762" spans="4:14" x14ac:dyDescent="0.3">
      <c r="D762">
        <v>19000</v>
      </c>
      <c r="N762">
        <v>38000</v>
      </c>
    </row>
    <row r="763" spans="4:14" x14ac:dyDescent="0.3">
      <c r="D763">
        <v>19025</v>
      </c>
      <c r="N763">
        <v>38050</v>
      </c>
    </row>
    <row r="764" spans="4:14" x14ac:dyDescent="0.3">
      <c r="D764">
        <v>19050</v>
      </c>
      <c r="N764">
        <v>38100</v>
      </c>
    </row>
    <row r="765" spans="4:14" x14ac:dyDescent="0.3">
      <c r="D765">
        <v>19075</v>
      </c>
      <c r="N765">
        <v>38150</v>
      </c>
    </row>
    <row r="766" spans="4:14" x14ac:dyDescent="0.3">
      <c r="D766">
        <v>19100</v>
      </c>
      <c r="N766">
        <v>38200</v>
      </c>
    </row>
    <row r="767" spans="4:14" x14ac:dyDescent="0.3">
      <c r="D767">
        <v>19125</v>
      </c>
      <c r="N767">
        <v>38250</v>
      </c>
    </row>
    <row r="768" spans="4:14" x14ac:dyDescent="0.3">
      <c r="D768">
        <v>19150</v>
      </c>
      <c r="N768">
        <v>38300</v>
      </c>
    </row>
    <row r="769" spans="4:14" x14ac:dyDescent="0.3">
      <c r="D769">
        <v>19175</v>
      </c>
      <c r="N769">
        <v>38350</v>
      </c>
    </row>
    <row r="770" spans="4:14" x14ac:dyDescent="0.3">
      <c r="D770">
        <v>19200</v>
      </c>
      <c r="N770">
        <v>38400</v>
      </c>
    </row>
    <row r="771" spans="4:14" x14ac:dyDescent="0.3">
      <c r="D771">
        <v>19225</v>
      </c>
      <c r="N771">
        <v>38450</v>
      </c>
    </row>
    <row r="772" spans="4:14" x14ac:dyDescent="0.3">
      <c r="D772">
        <v>19250</v>
      </c>
      <c r="N772">
        <v>38500</v>
      </c>
    </row>
    <row r="773" spans="4:14" x14ac:dyDescent="0.3">
      <c r="D773">
        <v>19275</v>
      </c>
      <c r="N773">
        <v>38550</v>
      </c>
    </row>
    <row r="774" spans="4:14" x14ac:dyDescent="0.3">
      <c r="D774">
        <v>19300</v>
      </c>
      <c r="N774">
        <v>38600</v>
      </c>
    </row>
    <row r="775" spans="4:14" x14ac:dyDescent="0.3">
      <c r="D775">
        <v>19325</v>
      </c>
      <c r="N775">
        <v>38650</v>
      </c>
    </row>
    <row r="776" spans="4:14" x14ac:dyDescent="0.3">
      <c r="D776">
        <v>19350</v>
      </c>
      <c r="N776">
        <v>38700</v>
      </c>
    </row>
    <row r="777" spans="4:14" x14ac:dyDescent="0.3">
      <c r="D777">
        <v>19375</v>
      </c>
      <c r="N777">
        <v>38750</v>
      </c>
    </row>
    <row r="778" spans="4:14" x14ac:dyDescent="0.3">
      <c r="D778">
        <v>19400</v>
      </c>
      <c r="N778">
        <v>38800</v>
      </c>
    </row>
    <row r="779" spans="4:14" x14ac:dyDescent="0.3">
      <c r="D779">
        <v>19425</v>
      </c>
      <c r="N779">
        <v>38850</v>
      </c>
    </row>
    <row r="780" spans="4:14" x14ac:dyDescent="0.3">
      <c r="D780">
        <v>19450</v>
      </c>
      <c r="N780">
        <v>38900</v>
      </c>
    </row>
    <row r="781" spans="4:14" x14ac:dyDescent="0.3">
      <c r="D781">
        <v>19475</v>
      </c>
      <c r="N781">
        <v>38950</v>
      </c>
    </row>
    <row r="782" spans="4:14" x14ac:dyDescent="0.3">
      <c r="D782">
        <v>19500</v>
      </c>
      <c r="N782">
        <v>39000</v>
      </c>
    </row>
    <row r="783" spans="4:14" x14ac:dyDescent="0.3">
      <c r="D783">
        <v>19525</v>
      </c>
      <c r="N783">
        <v>39050</v>
      </c>
    </row>
    <row r="784" spans="4:14" x14ac:dyDescent="0.3">
      <c r="D784">
        <v>19550</v>
      </c>
      <c r="N784">
        <v>39100</v>
      </c>
    </row>
    <row r="785" spans="4:14" x14ac:dyDescent="0.3">
      <c r="D785">
        <v>19575</v>
      </c>
      <c r="N785">
        <v>39150</v>
      </c>
    </row>
    <row r="786" spans="4:14" x14ac:dyDescent="0.3">
      <c r="D786">
        <v>19600</v>
      </c>
      <c r="N786">
        <v>39200</v>
      </c>
    </row>
    <row r="787" spans="4:14" x14ac:dyDescent="0.3">
      <c r="D787">
        <v>19625</v>
      </c>
      <c r="N787">
        <v>39250</v>
      </c>
    </row>
    <row r="788" spans="4:14" x14ac:dyDescent="0.3">
      <c r="D788">
        <v>19650</v>
      </c>
      <c r="N788">
        <v>39300</v>
      </c>
    </row>
    <row r="789" spans="4:14" x14ac:dyDescent="0.3">
      <c r="D789">
        <v>19675</v>
      </c>
      <c r="N789">
        <v>39350</v>
      </c>
    </row>
    <row r="790" spans="4:14" x14ac:dyDescent="0.3">
      <c r="D790">
        <v>19700</v>
      </c>
      <c r="N790">
        <v>39400</v>
      </c>
    </row>
    <row r="791" spans="4:14" x14ac:dyDescent="0.3">
      <c r="D791">
        <v>19725</v>
      </c>
      <c r="N791">
        <v>39450</v>
      </c>
    </row>
    <row r="792" spans="4:14" x14ac:dyDescent="0.3">
      <c r="D792">
        <v>19750</v>
      </c>
      <c r="N792">
        <v>39500</v>
      </c>
    </row>
    <row r="793" spans="4:14" x14ac:dyDescent="0.3">
      <c r="D793">
        <v>19775</v>
      </c>
      <c r="N793">
        <v>39550</v>
      </c>
    </row>
    <row r="794" spans="4:14" x14ac:dyDescent="0.3">
      <c r="D794">
        <v>19800</v>
      </c>
      <c r="N794">
        <v>39600</v>
      </c>
    </row>
    <row r="795" spans="4:14" x14ac:dyDescent="0.3">
      <c r="D795">
        <v>19825</v>
      </c>
      <c r="N795">
        <v>39650</v>
      </c>
    </row>
    <row r="796" spans="4:14" x14ac:dyDescent="0.3">
      <c r="D796">
        <v>19850</v>
      </c>
      <c r="N796">
        <v>39700</v>
      </c>
    </row>
    <row r="797" spans="4:14" x14ac:dyDescent="0.3">
      <c r="D797">
        <v>19875</v>
      </c>
      <c r="N797">
        <v>39750</v>
      </c>
    </row>
    <row r="798" spans="4:14" x14ac:dyDescent="0.3">
      <c r="D798">
        <v>19900</v>
      </c>
      <c r="N798">
        <v>39800</v>
      </c>
    </row>
    <row r="799" spans="4:14" x14ac:dyDescent="0.3">
      <c r="D799">
        <v>19925</v>
      </c>
      <c r="N799">
        <v>39850</v>
      </c>
    </row>
    <row r="800" spans="4:14" x14ac:dyDescent="0.3">
      <c r="D800">
        <v>19950</v>
      </c>
      <c r="N800">
        <v>39900</v>
      </c>
    </row>
    <row r="801" spans="4:14" x14ac:dyDescent="0.3">
      <c r="D801">
        <v>19975</v>
      </c>
      <c r="N801">
        <v>39950</v>
      </c>
    </row>
    <row r="802" spans="4:14" x14ac:dyDescent="0.3">
      <c r="D802">
        <v>20000</v>
      </c>
      <c r="N802">
        <v>40000</v>
      </c>
    </row>
    <row r="803" spans="4:14" x14ac:dyDescent="0.3">
      <c r="D803">
        <v>20025</v>
      </c>
      <c r="N803">
        <v>40050</v>
      </c>
    </row>
    <row r="804" spans="4:14" x14ac:dyDescent="0.3">
      <c r="D804">
        <v>20050</v>
      </c>
      <c r="N804">
        <v>40100</v>
      </c>
    </row>
    <row r="805" spans="4:14" x14ac:dyDescent="0.3">
      <c r="D805">
        <v>20075</v>
      </c>
      <c r="N805">
        <v>40150</v>
      </c>
    </row>
    <row r="806" spans="4:14" x14ac:dyDescent="0.3">
      <c r="D806">
        <v>20100</v>
      </c>
      <c r="N806">
        <v>40200</v>
      </c>
    </row>
    <row r="807" spans="4:14" x14ac:dyDescent="0.3">
      <c r="D807">
        <v>20125</v>
      </c>
      <c r="N807">
        <v>40250</v>
      </c>
    </row>
    <row r="808" spans="4:14" x14ac:dyDescent="0.3">
      <c r="D808">
        <v>20150</v>
      </c>
      <c r="N808">
        <v>40300</v>
      </c>
    </row>
    <row r="809" spans="4:14" x14ac:dyDescent="0.3">
      <c r="D809">
        <v>20175</v>
      </c>
      <c r="N809">
        <v>40350</v>
      </c>
    </row>
    <row r="810" spans="4:14" x14ac:dyDescent="0.3">
      <c r="D810">
        <v>20200</v>
      </c>
      <c r="N810">
        <v>40400</v>
      </c>
    </row>
    <row r="811" spans="4:14" x14ac:dyDescent="0.3">
      <c r="D811">
        <v>20225</v>
      </c>
      <c r="N811">
        <v>40450</v>
      </c>
    </row>
    <row r="812" spans="4:14" x14ac:dyDescent="0.3">
      <c r="D812">
        <v>20250</v>
      </c>
      <c r="N812">
        <v>40500</v>
      </c>
    </row>
    <row r="813" spans="4:14" x14ac:dyDescent="0.3">
      <c r="D813">
        <v>20275</v>
      </c>
      <c r="N813">
        <v>40550</v>
      </c>
    </row>
    <row r="814" spans="4:14" x14ac:dyDescent="0.3">
      <c r="D814">
        <v>20300</v>
      </c>
      <c r="N814">
        <v>40600</v>
      </c>
    </row>
    <row r="815" spans="4:14" x14ac:dyDescent="0.3">
      <c r="D815">
        <v>20325</v>
      </c>
      <c r="N815">
        <v>40650</v>
      </c>
    </row>
    <row r="816" spans="4:14" x14ac:dyDescent="0.3">
      <c r="D816">
        <v>20350</v>
      </c>
      <c r="N816">
        <v>40700</v>
      </c>
    </row>
    <row r="817" spans="4:14" x14ac:dyDescent="0.3">
      <c r="D817">
        <v>20375</v>
      </c>
      <c r="N817">
        <v>40750</v>
      </c>
    </row>
    <row r="818" spans="4:14" x14ac:dyDescent="0.3">
      <c r="D818">
        <v>20400</v>
      </c>
      <c r="N818">
        <v>40800</v>
      </c>
    </row>
    <row r="819" spans="4:14" x14ac:dyDescent="0.3">
      <c r="D819">
        <v>20425</v>
      </c>
      <c r="N819">
        <v>40850</v>
      </c>
    </row>
    <row r="820" spans="4:14" x14ac:dyDescent="0.3">
      <c r="D820">
        <v>20450</v>
      </c>
      <c r="N820">
        <v>40900</v>
      </c>
    </row>
    <row r="821" spans="4:14" x14ac:dyDescent="0.3">
      <c r="D821">
        <v>20475</v>
      </c>
      <c r="N821">
        <v>40950</v>
      </c>
    </row>
    <row r="822" spans="4:14" x14ac:dyDescent="0.3">
      <c r="D822">
        <v>20500</v>
      </c>
      <c r="N822">
        <v>41000</v>
      </c>
    </row>
    <row r="823" spans="4:14" x14ac:dyDescent="0.3">
      <c r="D823">
        <v>20525</v>
      </c>
      <c r="N823">
        <v>41050</v>
      </c>
    </row>
    <row r="824" spans="4:14" x14ac:dyDescent="0.3">
      <c r="D824">
        <v>20550</v>
      </c>
      <c r="N824">
        <v>41100</v>
      </c>
    </row>
    <row r="825" spans="4:14" x14ac:dyDescent="0.3">
      <c r="D825">
        <v>20575</v>
      </c>
      <c r="N825">
        <v>41150</v>
      </c>
    </row>
    <row r="826" spans="4:14" x14ac:dyDescent="0.3">
      <c r="D826">
        <v>20600</v>
      </c>
      <c r="N826">
        <v>41200</v>
      </c>
    </row>
    <row r="827" spans="4:14" x14ac:dyDescent="0.3">
      <c r="D827">
        <v>20625</v>
      </c>
      <c r="N827">
        <v>41250</v>
      </c>
    </row>
    <row r="828" spans="4:14" x14ac:dyDescent="0.3">
      <c r="D828">
        <v>20650</v>
      </c>
      <c r="N828">
        <v>41300</v>
      </c>
    </row>
    <row r="829" spans="4:14" x14ac:dyDescent="0.3">
      <c r="D829">
        <v>20675</v>
      </c>
      <c r="N829">
        <v>41350</v>
      </c>
    </row>
    <row r="830" spans="4:14" x14ac:dyDescent="0.3">
      <c r="D830">
        <v>20700</v>
      </c>
      <c r="N830">
        <v>41400</v>
      </c>
    </row>
    <row r="831" spans="4:14" x14ac:dyDescent="0.3">
      <c r="D831">
        <v>20725</v>
      </c>
      <c r="N831">
        <v>41450</v>
      </c>
    </row>
    <row r="832" spans="4:14" x14ac:dyDescent="0.3">
      <c r="D832">
        <v>20750</v>
      </c>
      <c r="N832">
        <v>41500</v>
      </c>
    </row>
    <row r="833" spans="4:14" x14ac:dyDescent="0.3">
      <c r="D833">
        <v>20775</v>
      </c>
      <c r="N833">
        <v>41550</v>
      </c>
    </row>
    <row r="834" spans="4:14" x14ac:dyDescent="0.3">
      <c r="D834">
        <v>20800</v>
      </c>
      <c r="N834">
        <v>41600</v>
      </c>
    </row>
    <row r="835" spans="4:14" x14ac:dyDescent="0.3">
      <c r="D835">
        <v>20825</v>
      </c>
      <c r="N835">
        <v>41650</v>
      </c>
    </row>
    <row r="836" spans="4:14" x14ac:dyDescent="0.3">
      <c r="D836">
        <v>20850</v>
      </c>
      <c r="N836">
        <v>41700</v>
      </c>
    </row>
    <row r="837" spans="4:14" x14ac:dyDescent="0.3">
      <c r="D837">
        <v>20875</v>
      </c>
      <c r="N837">
        <v>41750</v>
      </c>
    </row>
    <row r="838" spans="4:14" x14ac:dyDescent="0.3">
      <c r="D838">
        <v>20900</v>
      </c>
      <c r="N838">
        <v>41800</v>
      </c>
    </row>
    <row r="839" spans="4:14" x14ac:dyDescent="0.3">
      <c r="D839">
        <v>20925</v>
      </c>
      <c r="N839">
        <v>41850</v>
      </c>
    </row>
    <row r="840" spans="4:14" x14ac:dyDescent="0.3">
      <c r="D840">
        <v>20950</v>
      </c>
      <c r="N840">
        <v>41900</v>
      </c>
    </row>
    <row r="841" spans="4:14" x14ac:dyDescent="0.3">
      <c r="D841">
        <v>20975</v>
      </c>
      <c r="N841">
        <v>41950</v>
      </c>
    </row>
    <row r="842" spans="4:14" x14ac:dyDescent="0.3">
      <c r="D842">
        <v>21000</v>
      </c>
      <c r="N842">
        <v>42000</v>
      </c>
    </row>
    <row r="843" spans="4:14" x14ac:dyDescent="0.3">
      <c r="D843">
        <v>21025</v>
      </c>
      <c r="N843">
        <v>42050</v>
      </c>
    </row>
    <row r="844" spans="4:14" x14ac:dyDescent="0.3">
      <c r="D844">
        <v>21050</v>
      </c>
      <c r="N844">
        <v>42100</v>
      </c>
    </row>
    <row r="845" spans="4:14" x14ac:dyDescent="0.3">
      <c r="D845">
        <v>21075</v>
      </c>
      <c r="N845">
        <v>42150</v>
      </c>
    </row>
    <row r="846" spans="4:14" x14ac:dyDescent="0.3">
      <c r="D846">
        <v>21100</v>
      </c>
      <c r="N846">
        <v>42200</v>
      </c>
    </row>
    <row r="847" spans="4:14" x14ac:dyDescent="0.3">
      <c r="D847">
        <v>21125</v>
      </c>
      <c r="N847">
        <v>42250</v>
      </c>
    </row>
    <row r="848" spans="4:14" x14ac:dyDescent="0.3">
      <c r="D848">
        <v>21150</v>
      </c>
      <c r="N848">
        <v>42300</v>
      </c>
    </row>
    <row r="849" spans="4:14" x14ac:dyDescent="0.3">
      <c r="D849">
        <v>21175</v>
      </c>
      <c r="N849">
        <v>42350</v>
      </c>
    </row>
    <row r="850" spans="4:14" x14ac:dyDescent="0.3">
      <c r="D850">
        <v>21200</v>
      </c>
      <c r="N850">
        <v>42400</v>
      </c>
    </row>
    <row r="851" spans="4:14" x14ac:dyDescent="0.3">
      <c r="D851">
        <v>21225</v>
      </c>
      <c r="N851">
        <v>42450</v>
      </c>
    </row>
    <row r="852" spans="4:14" x14ac:dyDescent="0.3">
      <c r="D852">
        <v>21250</v>
      </c>
      <c r="N852">
        <v>42500</v>
      </c>
    </row>
    <row r="853" spans="4:14" x14ac:dyDescent="0.3">
      <c r="D853">
        <v>21275</v>
      </c>
      <c r="N853">
        <v>42550</v>
      </c>
    </row>
    <row r="854" spans="4:14" x14ac:dyDescent="0.3">
      <c r="D854">
        <v>21300</v>
      </c>
      <c r="N854">
        <v>42600</v>
      </c>
    </row>
    <row r="855" spans="4:14" x14ac:dyDescent="0.3">
      <c r="D855">
        <v>21325</v>
      </c>
      <c r="N855">
        <v>42650</v>
      </c>
    </row>
    <row r="856" spans="4:14" x14ac:dyDescent="0.3">
      <c r="D856">
        <v>21350</v>
      </c>
      <c r="N856">
        <v>42700</v>
      </c>
    </row>
    <row r="857" spans="4:14" x14ac:dyDescent="0.3">
      <c r="D857">
        <v>21375</v>
      </c>
      <c r="N857">
        <v>42750</v>
      </c>
    </row>
    <row r="858" spans="4:14" x14ac:dyDescent="0.3">
      <c r="D858">
        <v>21400</v>
      </c>
      <c r="N858">
        <v>42800</v>
      </c>
    </row>
    <row r="859" spans="4:14" x14ac:dyDescent="0.3">
      <c r="D859">
        <v>21425</v>
      </c>
      <c r="N859">
        <v>42850</v>
      </c>
    </row>
    <row r="860" spans="4:14" x14ac:dyDescent="0.3">
      <c r="D860">
        <v>21450</v>
      </c>
      <c r="N860">
        <v>42900</v>
      </c>
    </row>
    <row r="861" spans="4:14" x14ac:dyDescent="0.3">
      <c r="D861">
        <v>21475</v>
      </c>
      <c r="N861">
        <v>42950</v>
      </c>
    </row>
    <row r="862" spans="4:14" x14ac:dyDescent="0.3">
      <c r="D862">
        <v>21500</v>
      </c>
      <c r="N862">
        <v>43000</v>
      </c>
    </row>
    <row r="863" spans="4:14" x14ac:dyDescent="0.3">
      <c r="D863">
        <v>21525</v>
      </c>
      <c r="N863">
        <v>43050</v>
      </c>
    </row>
    <row r="864" spans="4:14" x14ac:dyDescent="0.3">
      <c r="D864">
        <v>21550</v>
      </c>
      <c r="N864">
        <v>43100</v>
      </c>
    </row>
    <row r="865" spans="4:14" x14ac:dyDescent="0.3">
      <c r="D865">
        <v>21575</v>
      </c>
      <c r="N865">
        <v>43150</v>
      </c>
    </row>
    <row r="866" spans="4:14" x14ac:dyDescent="0.3">
      <c r="D866">
        <v>21600</v>
      </c>
      <c r="N866">
        <v>43200</v>
      </c>
    </row>
    <row r="867" spans="4:14" x14ac:dyDescent="0.3">
      <c r="D867">
        <v>21625</v>
      </c>
      <c r="N867">
        <v>43250</v>
      </c>
    </row>
    <row r="868" spans="4:14" x14ac:dyDescent="0.3">
      <c r="D868">
        <v>21650</v>
      </c>
      <c r="N868">
        <v>43300</v>
      </c>
    </row>
    <row r="869" spans="4:14" x14ac:dyDescent="0.3">
      <c r="D869">
        <v>21675</v>
      </c>
      <c r="N869">
        <v>43350</v>
      </c>
    </row>
    <row r="870" spans="4:14" x14ac:dyDescent="0.3">
      <c r="D870">
        <v>21700</v>
      </c>
      <c r="N870">
        <v>43400</v>
      </c>
    </row>
    <row r="871" spans="4:14" x14ac:dyDescent="0.3">
      <c r="D871">
        <v>21725</v>
      </c>
      <c r="N871">
        <v>43450</v>
      </c>
    </row>
    <row r="872" spans="4:14" x14ac:dyDescent="0.3">
      <c r="D872">
        <v>21750</v>
      </c>
      <c r="N872">
        <v>43500</v>
      </c>
    </row>
    <row r="873" spans="4:14" x14ac:dyDescent="0.3">
      <c r="D873">
        <v>21775</v>
      </c>
      <c r="N873">
        <v>43550</v>
      </c>
    </row>
    <row r="874" spans="4:14" x14ac:dyDescent="0.3">
      <c r="D874">
        <v>21800</v>
      </c>
      <c r="N874">
        <v>43600</v>
      </c>
    </row>
    <row r="875" spans="4:14" x14ac:dyDescent="0.3">
      <c r="D875">
        <v>21825</v>
      </c>
      <c r="N875">
        <v>43650</v>
      </c>
    </row>
    <row r="876" spans="4:14" x14ac:dyDescent="0.3">
      <c r="D876">
        <v>21850</v>
      </c>
      <c r="N876">
        <v>43700</v>
      </c>
    </row>
    <row r="877" spans="4:14" x14ac:dyDescent="0.3">
      <c r="D877">
        <v>21875</v>
      </c>
      <c r="N877">
        <v>43750</v>
      </c>
    </row>
    <row r="878" spans="4:14" x14ac:dyDescent="0.3">
      <c r="D878">
        <v>21900</v>
      </c>
      <c r="N878">
        <v>43800</v>
      </c>
    </row>
    <row r="879" spans="4:14" x14ac:dyDescent="0.3">
      <c r="D879">
        <v>21925</v>
      </c>
      <c r="N879">
        <v>43850</v>
      </c>
    </row>
    <row r="880" spans="4:14" x14ac:dyDescent="0.3">
      <c r="D880">
        <v>21950</v>
      </c>
      <c r="N880">
        <v>43900</v>
      </c>
    </row>
    <row r="881" spans="4:14" x14ac:dyDescent="0.3">
      <c r="D881">
        <v>21975</v>
      </c>
      <c r="N881">
        <v>43950</v>
      </c>
    </row>
    <row r="882" spans="4:14" x14ac:dyDescent="0.3">
      <c r="D882">
        <v>22000</v>
      </c>
      <c r="N882">
        <v>44000</v>
      </c>
    </row>
    <row r="883" spans="4:14" x14ac:dyDescent="0.3">
      <c r="D883">
        <v>22025</v>
      </c>
      <c r="N883">
        <v>44050</v>
      </c>
    </row>
    <row r="884" spans="4:14" x14ac:dyDescent="0.3">
      <c r="D884">
        <v>22050</v>
      </c>
      <c r="N884">
        <v>44100</v>
      </c>
    </row>
    <row r="885" spans="4:14" x14ac:dyDescent="0.3">
      <c r="D885">
        <v>22075</v>
      </c>
      <c r="N885">
        <v>44150</v>
      </c>
    </row>
    <row r="886" spans="4:14" x14ac:dyDescent="0.3">
      <c r="D886">
        <v>22100</v>
      </c>
      <c r="N886">
        <v>44200</v>
      </c>
    </row>
    <row r="887" spans="4:14" x14ac:dyDescent="0.3">
      <c r="D887">
        <v>22125</v>
      </c>
      <c r="N887">
        <v>44250</v>
      </c>
    </row>
    <row r="888" spans="4:14" x14ac:dyDescent="0.3">
      <c r="D888">
        <v>22150</v>
      </c>
      <c r="N888">
        <v>44300</v>
      </c>
    </row>
    <row r="889" spans="4:14" x14ac:dyDescent="0.3">
      <c r="D889">
        <v>22175</v>
      </c>
      <c r="N889">
        <v>44350</v>
      </c>
    </row>
    <row r="890" spans="4:14" x14ac:dyDescent="0.3">
      <c r="D890">
        <v>22200</v>
      </c>
      <c r="N890">
        <v>44400</v>
      </c>
    </row>
    <row r="891" spans="4:14" x14ac:dyDescent="0.3">
      <c r="D891">
        <v>22225</v>
      </c>
      <c r="N891">
        <v>44450</v>
      </c>
    </row>
    <row r="892" spans="4:14" x14ac:dyDescent="0.3">
      <c r="D892">
        <v>22250</v>
      </c>
      <c r="N892">
        <v>44500</v>
      </c>
    </row>
    <row r="893" spans="4:14" x14ac:dyDescent="0.3">
      <c r="D893">
        <v>22275</v>
      </c>
      <c r="N893">
        <v>44550</v>
      </c>
    </row>
    <row r="894" spans="4:14" x14ac:dyDescent="0.3">
      <c r="D894">
        <v>22300</v>
      </c>
      <c r="N894">
        <v>44600</v>
      </c>
    </row>
    <row r="895" spans="4:14" x14ac:dyDescent="0.3">
      <c r="D895">
        <v>22325</v>
      </c>
      <c r="N895">
        <v>44650</v>
      </c>
    </row>
    <row r="896" spans="4:14" x14ac:dyDescent="0.3">
      <c r="D896">
        <v>22350</v>
      </c>
      <c r="N896">
        <v>44700</v>
      </c>
    </row>
    <row r="897" spans="4:14" x14ac:dyDescent="0.3">
      <c r="D897">
        <v>22375</v>
      </c>
      <c r="N897">
        <v>44750</v>
      </c>
    </row>
    <row r="898" spans="4:14" x14ac:dyDescent="0.3">
      <c r="D898">
        <v>22400</v>
      </c>
      <c r="N898">
        <v>44800</v>
      </c>
    </row>
    <row r="899" spans="4:14" x14ac:dyDescent="0.3">
      <c r="D899">
        <v>22425</v>
      </c>
      <c r="N899">
        <v>44850</v>
      </c>
    </row>
    <row r="900" spans="4:14" x14ac:dyDescent="0.3">
      <c r="D900">
        <v>22450</v>
      </c>
      <c r="N900">
        <v>44900</v>
      </c>
    </row>
    <row r="901" spans="4:14" x14ac:dyDescent="0.3">
      <c r="D901">
        <v>22475</v>
      </c>
      <c r="N901">
        <v>44950</v>
      </c>
    </row>
    <row r="902" spans="4:14" x14ac:dyDescent="0.3">
      <c r="D902">
        <v>22500</v>
      </c>
      <c r="N902">
        <v>45000</v>
      </c>
    </row>
    <row r="903" spans="4:14" x14ac:dyDescent="0.3">
      <c r="D903">
        <v>22525</v>
      </c>
      <c r="N903">
        <v>45050</v>
      </c>
    </row>
    <row r="904" spans="4:14" x14ac:dyDescent="0.3">
      <c r="D904">
        <v>22550</v>
      </c>
      <c r="N904">
        <v>45100</v>
      </c>
    </row>
    <row r="905" spans="4:14" x14ac:dyDescent="0.3">
      <c r="D905">
        <v>22575</v>
      </c>
      <c r="N905">
        <v>45150</v>
      </c>
    </row>
    <row r="906" spans="4:14" x14ac:dyDescent="0.3">
      <c r="D906">
        <v>22600</v>
      </c>
      <c r="N906">
        <v>45200</v>
      </c>
    </row>
    <row r="907" spans="4:14" x14ac:dyDescent="0.3">
      <c r="D907">
        <v>22625</v>
      </c>
      <c r="N907">
        <v>45250</v>
      </c>
    </row>
    <row r="908" spans="4:14" x14ac:dyDescent="0.3">
      <c r="D908">
        <v>22650</v>
      </c>
      <c r="N908">
        <v>45300</v>
      </c>
    </row>
    <row r="909" spans="4:14" x14ac:dyDescent="0.3">
      <c r="D909">
        <v>22675</v>
      </c>
      <c r="N909">
        <v>45350</v>
      </c>
    </row>
    <row r="910" spans="4:14" x14ac:dyDescent="0.3">
      <c r="D910">
        <v>22700</v>
      </c>
      <c r="N910">
        <v>45400</v>
      </c>
    </row>
    <row r="911" spans="4:14" x14ac:dyDescent="0.3">
      <c r="D911">
        <v>22725</v>
      </c>
      <c r="N911">
        <v>45450</v>
      </c>
    </row>
    <row r="912" spans="4:14" x14ac:dyDescent="0.3">
      <c r="D912">
        <v>22750</v>
      </c>
      <c r="N912">
        <v>45500</v>
      </c>
    </row>
    <row r="913" spans="4:14" x14ac:dyDescent="0.3">
      <c r="D913">
        <v>22775</v>
      </c>
      <c r="N913">
        <v>45550</v>
      </c>
    </row>
    <row r="914" spans="4:14" x14ac:dyDescent="0.3">
      <c r="D914">
        <v>22800</v>
      </c>
      <c r="N914">
        <v>45600</v>
      </c>
    </row>
    <row r="915" spans="4:14" x14ac:dyDescent="0.3">
      <c r="D915">
        <v>22825</v>
      </c>
      <c r="N915">
        <v>45650</v>
      </c>
    </row>
    <row r="916" spans="4:14" x14ac:dyDescent="0.3">
      <c r="D916">
        <v>22850</v>
      </c>
      <c r="N916">
        <v>45700</v>
      </c>
    </row>
    <row r="917" spans="4:14" x14ac:dyDescent="0.3">
      <c r="D917">
        <v>22875</v>
      </c>
      <c r="N917">
        <v>45750</v>
      </c>
    </row>
    <row r="918" spans="4:14" x14ac:dyDescent="0.3">
      <c r="D918">
        <v>22900</v>
      </c>
      <c r="N918">
        <v>45800</v>
      </c>
    </row>
    <row r="919" spans="4:14" x14ac:dyDescent="0.3">
      <c r="D919">
        <v>22925</v>
      </c>
      <c r="N919">
        <v>45850</v>
      </c>
    </row>
    <row r="920" spans="4:14" x14ac:dyDescent="0.3">
      <c r="D920">
        <v>22950</v>
      </c>
      <c r="N920">
        <v>45900</v>
      </c>
    </row>
    <row r="921" spans="4:14" x14ac:dyDescent="0.3">
      <c r="D921">
        <v>22975</v>
      </c>
      <c r="N921">
        <v>45950</v>
      </c>
    </row>
    <row r="922" spans="4:14" x14ac:dyDescent="0.3">
      <c r="D922">
        <v>23000</v>
      </c>
      <c r="N922">
        <v>46000</v>
      </c>
    </row>
    <row r="923" spans="4:14" x14ac:dyDescent="0.3">
      <c r="D923">
        <v>23025</v>
      </c>
      <c r="N923">
        <v>46050</v>
      </c>
    </row>
    <row r="924" spans="4:14" x14ac:dyDescent="0.3">
      <c r="D924">
        <v>23050</v>
      </c>
      <c r="N924">
        <v>46100</v>
      </c>
    </row>
    <row r="925" spans="4:14" x14ac:dyDescent="0.3">
      <c r="D925">
        <v>23075</v>
      </c>
      <c r="N925">
        <v>46150</v>
      </c>
    </row>
    <row r="926" spans="4:14" x14ac:dyDescent="0.3">
      <c r="D926">
        <v>23100</v>
      </c>
      <c r="N926">
        <v>46200</v>
      </c>
    </row>
    <row r="927" spans="4:14" x14ac:dyDescent="0.3">
      <c r="D927">
        <v>23125</v>
      </c>
      <c r="N927">
        <v>46250</v>
      </c>
    </row>
    <row r="928" spans="4:14" x14ac:dyDescent="0.3">
      <c r="D928">
        <v>23150</v>
      </c>
      <c r="N928">
        <v>46300</v>
      </c>
    </row>
    <row r="929" spans="4:14" x14ac:dyDescent="0.3">
      <c r="D929">
        <v>23175</v>
      </c>
      <c r="N929">
        <v>46350</v>
      </c>
    </row>
    <row r="930" spans="4:14" x14ac:dyDescent="0.3">
      <c r="D930">
        <v>23200</v>
      </c>
      <c r="N930">
        <v>46400</v>
      </c>
    </row>
    <row r="931" spans="4:14" x14ac:dyDescent="0.3">
      <c r="D931">
        <v>23225</v>
      </c>
      <c r="N931">
        <v>46450</v>
      </c>
    </row>
    <row r="932" spans="4:14" x14ac:dyDescent="0.3">
      <c r="D932">
        <v>23250</v>
      </c>
      <c r="N932">
        <v>46500</v>
      </c>
    </row>
    <row r="933" spans="4:14" x14ac:dyDescent="0.3">
      <c r="D933">
        <v>23275</v>
      </c>
      <c r="N933">
        <v>46550</v>
      </c>
    </row>
    <row r="934" spans="4:14" x14ac:dyDescent="0.3">
      <c r="D934">
        <v>23300</v>
      </c>
      <c r="N934">
        <v>46600</v>
      </c>
    </row>
    <row r="935" spans="4:14" x14ac:dyDescent="0.3">
      <c r="D935">
        <v>23325</v>
      </c>
      <c r="N935">
        <v>46650</v>
      </c>
    </row>
    <row r="936" spans="4:14" x14ac:dyDescent="0.3">
      <c r="D936">
        <v>23350</v>
      </c>
      <c r="N936">
        <v>46700</v>
      </c>
    </row>
    <row r="937" spans="4:14" x14ac:dyDescent="0.3">
      <c r="D937">
        <v>23375</v>
      </c>
      <c r="N937">
        <v>46750</v>
      </c>
    </row>
    <row r="938" spans="4:14" x14ac:dyDescent="0.3">
      <c r="D938">
        <v>23400</v>
      </c>
      <c r="N938">
        <v>46800</v>
      </c>
    </row>
    <row r="939" spans="4:14" x14ac:dyDescent="0.3">
      <c r="D939">
        <v>23425</v>
      </c>
      <c r="N939">
        <v>46850</v>
      </c>
    </row>
    <row r="940" spans="4:14" x14ac:dyDescent="0.3">
      <c r="D940">
        <v>23450</v>
      </c>
      <c r="N940">
        <v>46900</v>
      </c>
    </row>
    <row r="941" spans="4:14" x14ac:dyDescent="0.3">
      <c r="D941">
        <v>23475</v>
      </c>
      <c r="N941">
        <v>46950</v>
      </c>
    </row>
    <row r="942" spans="4:14" x14ac:dyDescent="0.3">
      <c r="D942">
        <v>23500</v>
      </c>
      <c r="N942">
        <v>47000</v>
      </c>
    </row>
    <row r="943" spans="4:14" x14ac:dyDescent="0.3">
      <c r="D943">
        <v>23525</v>
      </c>
      <c r="N943">
        <v>47050</v>
      </c>
    </row>
    <row r="944" spans="4:14" x14ac:dyDescent="0.3">
      <c r="D944">
        <v>23550</v>
      </c>
      <c r="N944">
        <v>47100</v>
      </c>
    </row>
    <row r="945" spans="4:14" x14ac:dyDescent="0.3">
      <c r="D945">
        <v>23575</v>
      </c>
      <c r="N945">
        <v>47150</v>
      </c>
    </row>
    <row r="946" spans="4:14" x14ac:dyDescent="0.3">
      <c r="D946">
        <v>23600</v>
      </c>
      <c r="N946">
        <v>47200</v>
      </c>
    </row>
    <row r="947" spans="4:14" x14ac:dyDescent="0.3">
      <c r="D947">
        <v>23625</v>
      </c>
      <c r="N947">
        <v>47250</v>
      </c>
    </row>
    <row r="948" spans="4:14" x14ac:dyDescent="0.3">
      <c r="D948">
        <v>23650</v>
      </c>
      <c r="N948">
        <v>47300</v>
      </c>
    </row>
    <row r="949" spans="4:14" x14ac:dyDescent="0.3">
      <c r="D949">
        <v>23675</v>
      </c>
      <c r="N949">
        <v>47350</v>
      </c>
    </row>
    <row r="950" spans="4:14" x14ac:dyDescent="0.3">
      <c r="D950">
        <v>23700</v>
      </c>
      <c r="N950">
        <v>47400</v>
      </c>
    </row>
    <row r="951" spans="4:14" x14ac:dyDescent="0.3">
      <c r="D951">
        <v>23725</v>
      </c>
      <c r="N951">
        <v>47450</v>
      </c>
    </row>
    <row r="952" spans="4:14" x14ac:dyDescent="0.3">
      <c r="D952">
        <v>23750</v>
      </c>
      <c r="N952">
        <v>47500</v>
      </c>
    </row>
    <row r="953" spans="4:14" x14ac:dyDescent="0.3">
      <c r="D953">
        <v>23775</v>
      </c>
      <c r="N953">
        <v>47550</v>
      </c>
    </row>
    <row r="954" spans="4:14" x14ac:dyDescent="0.3">
      <c r="D954">
        <v>23800</v>
      </c>
      <c r="N954">
        <v>47600</v>
      </c>
    </row>
    <row r="955" spans="4:14" x14ac:dyDescent="0.3">
      <c r="D955">
        <v>23825</v>
      </c>
      <c r="N955">
        <v>47650</v>
      </c>
    </row>
    <row r="956" spans="4:14" x14ac:dyDescent="0.3">
      <c r="D956">
        <v>23850</v>
      </c>
      <c r="N956">
        <v>47700</v>
      </c>
    </row>
    <row r="957" spans="4:14" x14ac:dyDescent="0.3">
      <c r="D957">
        <v>23875</v>
      </c>
      <c r="N957">
        <v>47750</v>
      </c>
    </row>
    <row r="958" spans="4:14" x14ac:dyDescent="0.3">
      <c r="D958">
        <v>23900</v>
      </c>
      <c r="N958">
        <v>47800</v>
      </c>
    </row>
    <row r="959" spans="4:14" x14ac:dyDescent="0.3">
      <c r="D959">
        <v>23925</v>
      </c>
      <c r="N959">
        <v>47850</v>
      </c>
    </row>
    <row r="960" spans="4:14" x14ac:dyDescent="0.3">
      <c r="D960">
        <v>23950</v>
      </c>
      <c r="N960">
        <v>47900</v>
      </c>
    </row>
    <row r="961" spans="4:14" x14ac:dyDescent="0.3">
      <c r="D961">
        <v>23975</v>
      </c>
      <c r="N961">
        <v>47950</v>
      </c>
    </row>
    <row r="962" spans="4:14" x14ac:dyDescent="0.3">
      <c r="D962">
        <v>24000</v>
      </c>
      <c r="N962">
        <v>48000</v>
      </c>
    </row>
    <row r="963" spans="4:14" x14ac:dyDescent="0.3">
      <c r="D963">
        <v>24025</v>
      </c>
      <c r="N963">
        <v>48050</v>
      </c>
    </row>
    <row r="964" spans="4:14" x14ac:dyDescent="0.3">
      <c r="D964">
        <v>24050</v>
      </c>
      <c r="N964">
        <v>48100</v>
      </c>
    </row>
    <row r="965" spans="4:14" x14ac:dyDescent="0.3">
      <c r="D965">
        <v>24075</v>
      </c>
      <c r="N965">
        <v>48150</v>
      </c>
    </row>
    <row r="966" spans="4:14" x14ac:dyDescent="0.3">
      <c r="D966">
        <v>24100</v>
      </c>
      <c r="N966">
        <v>48200</v>
      </c>
    </row>
    <row r="967" spans="4:14" x14ac:dyDescent="0.3">
      <c r="D967">
        <v>24125</v>
      </c>
      <c r="N967">
        <v>48250</v>
      </c>
    </row>
    <row r="968" spans="4:14" x14ac:dyDescent="0.3">
      <c r="D968">
        <v>24150</v>
      </c>
      <c r="N968">
        <v>48300</v>
      </c>
    </row>
    <row r="969" spans="4:14" x14ac:dyDescent="0.3">
      <c r="D969">
        <v>24175</v>
      </c>
      <c r="N969">
        <v>48350</v>
      </c>
    </row>
    <row r="970" spans="4:14" x14ac:dyDescent="0.3">
      <c r="D970">
        <v>24200</v>
      </c>
      <c r="N970">
        <v>48400</v>
      </c>
    </row>
    <row r="971" spans="4:14" x14ac:dyDescent="0.3">
      <c r="D971">
        <v>24225</v>
      </c>
      <c r="N971">
        <v>48450</v>
      </c>
    </row>
    <row r="972" spans="4:14" x14ac:dyDescent="0.3">
      <c r="D972">
        <v>24250</v>
      </c>
      <c r="N972">
        <v>48500</v>
      </c>
    </row>
    <row r="973" spans="4:14" x14ac:dyDescent="0.3">
      <c r="D973">
        <v>24275</v>
      </c>
      <c r="N973">
        <v>48550</v>
      </c>
    </row>
    <row r="974" spans="4:14" x14ac:dyDescent="0.3">
      <c r="D974">
        <v>24300</v>
      </c>
      <c r="N974">
        <v>48600</v>
      </c>
    </row>
    <row r="975" spans="4:14" x14ac:dyDescent="0.3">
      <c r="D975">
        <v>24325</v>
      </c>
      <c r="N975">
        <v>48650</v>
      </c>
    </row>
    <row r="976" spans="4:14" x14ac:dyDescent="0.3">
      <c r="D976">
        <v>24350</v>
      </c>
      <c r="N976">
        <v>48700</v>
      </c>
    </row>
    <row r="977" spans="4:14" x14ac:dyDescent="0.3">
      <c r="D977">
        <v>24375</v>
      </c>
      <c r="N977">
        <v>48750</v>
      </c>
    </row>
    <row r="978" spans="4:14" x14ac:dyDescent="0.3">
      <c r="D978">
        <v>24400</v>
      </c>
      <c r="N978">
        <v>48800</v>
      </c>
    </row>
    <row r="979" spans="4:14" x14ac:dyDescent="0.3">
      <c r="D979">
        <v>24425</v>
      </c>
      <c r="N979">
        <v>48850</v>
      </c>
    </row>
    <row r="980" spans="4:14" x14ac:dyDescent="0.3">
      <c r="D980">
        <v>24450</v>
      </c>
      <c r="N980">
        <v>48900</v>
      </c>
    </row>
    <row r="981" spans="4:14" x14ac:dyDescent="0.3">
      <c r="D981">
        <v>24475</v>
      </c>
      <c r="N981">
        <v>48950</v>
      </c>
    </row>
    <row r="982" spans="4:14" x14ac:dyDescent="0.3">
      <c r="D982">
        <v>24500</v>
      </c>
      <c r="N982">
        <v>49000</v>
      </c>
    </row>
    <row r="983" spans="4:14" x14ac:dyDescent="0.3">
      <c r="D983">
        <v>24525</v>
      </c>
      <c r="N983">
        <v>49050</v>
      </c>
    </row>
    <row r="984" spans="4:14" x14ac:dyDescent="0.3">
      <c r="D984">
        <v>24550</v>
      </c>
      <c r="N984">
        <v>49100</v>
      </c>
    </row>
    <row r="985" spans="4:14" x14ac:dyDescent="0.3">
      <c r="D985">
        <v>24575</v>
      </c>
      <c r="N985">
        <v>49150</v>
      </c>
    </row>
    <row r="986" spans="4:14" x14ac:dyDescent="0.3">
      <c r="D986">
        <v>24600</v>
      </c>
      <c r="N986">
        <v>49200</v>
      </c>
    </row>
    <row r="987" spans="4:14" x14ac:dyDescent="0.3">
      <c r="D987">
        <v>24625</v>
      </c>
      <c r="N987">
        <v>49250</v>
      </c>
    </row>
    <row r="988" spans="4:14" x14ac:dyDescent="0.3">
      <c r="D988">
        <v>24650</v>
      </c>
      <c r="N988">
        <v>49300</v>
      </c>
    </row>
    <row r="989" spans="4:14" x14ac:dyDescent="0.3">
      <c r="D989">
        <v>24675</v>
      </c>
      <c r="N989">
        <v>49350</v>
      </c>
    </row>
    <row r="990" spans="4:14" x14ac:dyDescent="0.3">
      <c r="D990">
        <v>24700</v>
      </c>
      <c r="N990">
        <v>49400</v>
      </c>
    </row>
    <row r="991" spans="4:14" x14ac:dyDescent="0.3">
      <c r="D991">
        <v>24725</v>
      </c>
      <c r="N991">
        <v>49450</v>
      </c>
    </row>
    <row r="992" spans="4:14" x14ac:dyDescent="0.3">
      <c r="D992">
        <v>24750</v>
      </c>
      <c r="N992">
        <v>49500</v>
      </c>
    </row>
    <row r="993" spans="4:14" x14ac:dyDescent="0.3">
      <c r="D993">
        <v>24775</v>
      </c>
      <c r="N993">
        <v>49550</v>
      </c>
    </row>
    <row r="994" spans="4:14" x14ac:dyDescent="0.3">
      <c r="D994">
        <v>24800</v>
      </c>
      <c r="N994">
        <v>49600</v>
      </c>
    </row>
    <row r="995" spans="4:14" x14ac:dyDescent="0.3">
      <c r="D995">
        <v>24825</v>
      </c>
      <c r="N995">
        <v>49650</v>
      </c>
    </row>
    <row r="996" spans="4:14" x14ac:dyDescent="0.3">
      <c r="D996">
        <v>24850</v>
      </c>
      <c r="N996">
        <v>49700</v>
      </c>
    </row>
    <row r="997" spans="4:14" x14ac:dyDescent="0.3">
      <c r="D997">
        <v>24875</v>
      </c>
      <c r="N997">
        <v>49750</v>
      </c>
    </row>
    <row r="998" spans="4:14" x14ac:dyDescent="0.3">
      <c r="D998">
        <v>24900</v>
      </c>
      <c r="N998">
        <v>49800</v>
      </c>
    </row>
    <row r="999" spans="4:14" x14ac:dyDescent="0.3">
      <c r="D999">
        <v>24925</v>
      </c>
      <c r="N999">
        <v>49850</v>
      </c>
    </row>
    <row r="1000" spans="4:14" x14ac:dyDescent="0.3">
      <c r="D1000">
        <v>24950</v>
      </c>
      <c r="N1000">
        <v>49900</v>
      </c>
    </row>
    <row r="1001" spans="4:14" x14ac:dyDescent="0.3">
      <c r="D1001">
        <v>24975</v>
      </c>
      <c r="N1001">
        <v>49950</v>
      </c>
    </row>
    <row r="1002" spans="4:14" x14ac:dyDescent="0.3">
      <c r="D1002">
        <v>25000</v>
      </c>
      <c r="N1002">
        <v>50000</v>
      </c>
    </row>
    <row r="1003" spans="4:14" x14ac:dyDescent="0.3">
      <c r="D1003">
        <v>25025</v>
      </c>
      <c r="N1003">
        <v>50050</v>
      </c>
    </row>
    <row r="1004" spans="4:14" x14ac:dyDescent="0.3">
      <c r="D1004">
        <v>25050</v>
      </c>
      <c r="N1004">
        <v>50100</v>
      </c>
    </row>
    <row r="1005" spans="4:14" x14ac:dyDescent="0.3">
      <c r="D1005">
        <v>25075</v>
      </c>
      <c r="N1005">
        <v>50150</v>
      </c>
    </row>
    <row r="1006" spans="4:14" x14ac:dyDescent="0.3">
      <c r="D1006">
        <v>25100</v>
      </c>
      <c r="N1006">
        <v>50200</v>
      </c>
    </row>
    <row r="1007" spans="4:14" x14ac:dyDescent="0.3">
      <c r="D1007">
        <v>25125</v>
      </c>
      <c r="N1007">
        <v>50250</v>
      </c>
    </row>
    <row r="1008" spans="4:14" x14ac:dyDescent="0.3">
      <c r="D1008">
        <v>25150</v>
      </c>
      <c r="N1008">
        <v>50300</v>
      </c>
    </row>
    <row r="1009" spans="4:14" x14ac:dyDescent="0.3">
      <c r="D1009">
        <v>25175</v>
      </c>
      <c r="N1009">
        <v>50350</v>
      </c>
    </row>
    <row r="1010" spans="4:14" x14ac:dyDescent="0.3">
      <c r="D1010">
        <v>25200</v>
      </c>
      <c r="N1010">
        <v>50400</v>
      </c>
    </row>
    <row r="1011" spans="4:14" x14ac:dyDescent="0.3">
      <c r="D1011">
        <v>25225</v>
      </c>
      <c r="N1011">
        <v>50450</v>
      </c>
    </row>
    <row r="1012" spans="4:14" x14ac:dyDescent="0.3">
      <c r="D1012">
        <v>25250</v>
      </c>
      <c r="N1012">
        <v>50500</v>
      </c>
    </row>
    <row r="1013" spans="4:14" x14ac:dyDescent="0.3">
      <c r="D1013">
        <v>25275</v>
      </c>
      <c r="N1013">
        <v>50550</v>
      </c>
    </row>
    <row r="1014" spans="4:14" x14ac:dyDescent="0.3">
      <c r="D1014">
        <v>25300</v>
      </c>
      <c r="N1014">
        <v>50600</v>
      </c>
    </row>
    <row r="1015" spans="4:14" x14ac:dyDescent="0.3">
      <c r="D1015">
        <v>25325</v>
      </c>
      <c r="N1015">
        <v>50650</v>
      </c>
    </row>
    <row r="1016" spans="4:14" x14ac:dyDescent="0.3">
      <c r="D1016">
        <v>25350</v>
      </c>
      <c r="N1016">
        <v>50700</v>
      </c>
    </row>
    <row r="1017" spans="4:14" x14ac:dyDescent="0.3">
      <c r="D1017">
        <v>25375</v>
      </c>
      <c r="N1017">
        <v>50750</v>
      </c>
    </row>
    <row r="1018" spans="4:14" x14ac:dyDescent="0.3">
      <c r="D1018">
        <v>25400</v>
      </c>
      <c r="N1018">
        <v>50800</v>
      </c>
    </row>
    <row r="1019" spans="4:14" x14ac:dyDescent="0.3">
      <c r="D1019">
        <v>25425</v>
      </c>
      <c r="N1019">
        <v>50850</v>
      </c>
    </row>
    <row r="1020" spans="4:14" x14ac:dyDescent="0.3">
      <c r="D1020">
        <v>25450</v>
      </c>
      <c r="N1020">
        <v>50900</v>
      </c>
    </row>
    <row r="1021" spans="4:14" x14ac:dyDescent="0.3">
      <c r="D1021">
        <v>25475</v>
      </c>
      <c r="N1021">
        <v>50950</v>
      </c>
    </row>
    <row r="1022" spans="4:14" x14ac:dyDescent="0.3">
      <c r="D1022">
        <v>25500</v>
      </c>
      <c r="N1022">
        <v>51000</v>
      </c>
    </row>
    <row r="1023" spans="4:14" x14ac:dyDescent="0.3">
      <c r="D1023">
        <v>25525</v>
      </c>
      <c r="N1023">
        <v>51050</v>
      </c>
    </row>
    <row r="1024" spans="4:14" x14ac:dyDescent="0.3">
      <c r="D1024">
        <v>25550</v>
      </c>
      <c r="N1024">
        <v>51100</v>
      </c>
    </row>
    <row r="1025" spans="4:14" x14ac:dyDescent="0.3">
      <c r="D1025">
        <v>25575</v>
      </c>
      <c r="N1025">
        <v>51150</v>
      </c>
    </row>
    <row r="1026" spans="4:14" x14ac:dyDescent="0.3">
      <c r="D1026">
        <v>25600</v>
      </c>
      <c r="N1026">
        <v>51200</v>
      </c>
    </row>
    <row r="1027" spans="4:14" x14ac:dyDescent="0.3">
      <c r="D1027">
        <v>25625</v>
      </c>
      <c r="N1027">
        <v>51250</v>
      </c>
    </row>
    <row r="1028" spans="4:14" x14ac:dyDescent="0.3">
      <c r="D1028">
        <v>25650</v>
      </c>
      <c r="N1028">
        <v>51300</v>
      </c>
    </row>
    <row r="1029" spans="4:14" x14ac:dyDescent="0.3">
      <c r="D1029">
        <v>25675</v>
      </c>
      <c r="N1029">
        <v>51350</v>
      </c>
    </row>
    <row r="1030" spans="4:14" x14ac:dyDescent="0.3">
      <c r="D1030">
        <v>25700</v>
      </c>
      <c r="N1030">
        <v>51400</v>
      </c>
    </row>
    <row r="1031" spans="4:14" x14ac:dyDescent="0.3">
      <c r="D1031">
        <v>25725</v>
      </c>
      <c r="N1031">
        <v>51450</v>
      </c>
    </row>
    <row r="1032" spans="4:14" x14ac:dyDescent="0.3">
      <c r="D1032">
        <v>25750</v>
      </c>
      <c r="N1032">
        <v>51500</v>
      </c>
    </row>
    <row r="1033" spans="4:14" x14ac:dyDescent="0.3">
      <c r="D1033">
        <v>25775</v>
      </c>
      <c r="N1033">
        <v>51550</v>
      </c>
    </row>
    <row r="1034" spans="4:14" x14ac:dyDescent="0.3">
      <c r="D1034">
        <v>25800</v>
      </c>
      <c r="N1034">
        <v>51600</v>
      </c>
    </row>
    <row r="1035" spans="4:14" x14ac:dyDescent="0.3">
      <c r="D1035">
        <v>25825</v>
      </c>
      <c r="N1035">
        <v>51650</v>
      </c>
    </row>
    <row r="1036" spans="4:14" x14ac:dyDescent="0.3">
      <c r="D1036">
        <v>25850</v>
      </c>
      <c r="N1036">
        <v>51700</v>
      </c>
    </row>
    <row r="1037" spans="4:14" x14ac:dyDescent="0.3">
      <c r="D1037">
        <v>25875</v>
      </c>
      <c r="N1037">
        <v>51750</v>
      </c>
    </row>
    <row r="1038" spans="4:14" x14ac:dyDescent="0.3">
      <c r="D1038">
        <v>25900</v>
      </c>
      <c r="N1038">
        <v>51800</v>
      </c>
    </row>
    <row r="1039" spans="4:14" x14ac:dyDescent="0.3">
      <c r="D1039">
        <v>25925</v>
      </c>
      <c r="N1039">
        <v>51850</v>
      </c>
    </row>
    <row r="1040" spans="4:14" x14ac:dyDescent="0.3">
      <c r="D1040">
        <v>25950</v>
      </c>
      <c r="N1040">
        <v>51900</v>
      </c>
    </row>
    <row r="1041" spans="4:14" x14ac:dyDescent="0.3">
      <c r="D1041">
        <v>25975</v>
      </c>
      <c r="N1041">
        <v>51950</v>
      </c>
    </row>
    <row r="1042" spans="4:14" x14ac:dyDescent="0.3">
      <c r="D1042">
        <v>26000</v>
      </c>
      <c r="N1042">
        <v>52000</v>
      </c>
    </row>
    <row r="1043" spans="4:14" x14ac:dyDescent="0.3">
      <c r="D1043">
        <v>26025</v>
      </c>
      <c r="N1043">
        <v>52050</v>
      </c>
    </row>
    <row r="1044" spans="4:14" x14ac:dyDescent="0.3">
      <c r="D1044">
        <v>26050</v>
      </c>
      <c r="N1044">
        <v>52100</v>
      </c>
    </row>
    <row r="1045" spans="4:14" x14ac:dyDescent="0.3">
      <c r="D1045">
        <v>26075</v>
      </c>
      <c r="N1045">
        <v>52150</v>
      </c>
    </row>
    <row r="1046" spans="4:14" x14ac:dyDescent="0.3">
      <c r="D1046">
        <v>26100</v>
      </c>
      <c r="N1046">
        <v>52200</v>
      </c>
    </row>
    <row r="1047" spans="4:14" x14ac:dyDescent="0.3">
      <c r="D1047">
        <v>26125</v>
      </c>
      <c r="N1047">
        <v>52250</v>
      </c>
    </row>
    <row r="1048" spans="4:14" x14ac:dyDescent="0.3">
      <c r="D1048">
        <v>26150</v>
      </c>
      <c r="N1048">
        <v>52300</v>
      </c>
    </row>
    <row r="1049" spans="4:14" x14ac:dyDescent="0.3">
      <c r="D1049">
        <v>26175</v>
      </c>
      <c r="N1049">
        <v>52350</v>
      </c>
    </row>
    <row r="1050" spans="4:14" x14ac:dyDescent="0.3">
      <c r="D1050">
        <v>26200</v>
      </c>
      <c r="N1050">
        <v>52400</v>
      </c>
    </row>
    <row r="1051" spans="4:14" x14ac:dyDescent="0.3">
      <c r="D1051">
        <v>26225</v>
      </c>
      <c r="N1051">
        <v>52450</v>
      </c>
    </row>
    <row r="1052" spans="4:14" x14ac:dyDescent="0.3">
      <c r="D1052">
        <v>26250</v>
      </c>
      <c r="N1052">
        <v>52500</v>
      </c>
    </row>
    <row r="1053" spans="4:14" x14ac:dyDescent="0.3">
      <c r="D1053">
        <v>26275</v>
      </c>
      <c r="N1053">
        <v>52550</v>
      </c>
    </row>
    <row r="1054" spans="4:14" x14ac:dyDescent="0.3">
      <c r="D1054">
        <v>26300</v>
      </c>
      <c r="N1054">
        <v>52600</v>
      </c>
    </row>
    <row r="1055" spans="4:14" x14ac:dyDescent="0.3">
      <c r="D1055">
        <v>26325</v>
      </c>
      <c r="N1055">
        <v>52650</v>
      </c>
    </row>
    <row r="1056" spans="4:14" x14ac:dyDescent="0.3">
      <c r="D1056">
        <v>26350</v>
      </c>
      <c r="N1056">
        <v>52700</v>
      </c>
    </row>
    <row r="1057" spans="4:14" x14ac:dyDescent="0.3">
      <c r="D1057">
        <v>26375</v>
      </c>
      <c r="N1057">
        <v>52750</v>
      </c>
    </row>
    <row r="1058" spans="4:14" x14ac:dyDescent="0.3">
      <c r="D1058">
        <v>26400</v>
      </c>
      <c r="N1058">
        <v>52800</v>
      </c>
    </row>
    <row r="1059" spans="4:14" x14ac:dyDescent="0.3">
      <c r="D1059">
        <v>26425</v>
      </c>
      <c r="N1059">
        <v>52850</v>
      </c>
    </row>
    <row r="1060" spans="4:14" x14ac:dyDescent="0.3">
      <c r="D1060">
        <v>26450</v>
      </c>
      <c r="N1060">
        <v>52900</v>
      </c>
    </row>
    <row r="1061" spans="4:14" x14ac:dyDescent="0.3">
      <c r="D1061">
        <v>26475</v>
      </c>
      <c r="N1061">
        <v>52950</v>
      </c>
    </row>
    <row r="1062" spans="4:14" x14ac:dyDescent="0.3">
      <c r="D1062">
        <v>26500</v>
      </c>
      <c r="N1062">
        <v>53000</v>
      </c>
    </row>
    <row r="1063" spans="4:14" x14ac:dyDescent="0.3">
      <c r="D1063">
        <v>26525</v>
      </c>
      <c r="N1063">
        <v>53050</v>
      </c>
    </row>
    <row r="1064" spans="4:14" x14ac:dyDescent="0.3">
      <c r="D1064">
        <v>26550</v>
      </c>
      <c r="N1064">
        <v>53100</v>
      </c>
    </row>
    <row r="1065" spans="4:14" x14ac:dyDescent="0.3">
      <c r="D1065">
        <v>26575</v>
      </c>
      <c r="N1065">
        <v>53150</v>
      </c>
    </row>
    <row r="1066" spans="4:14" x14ac:dyDescent="0.3">
      <c r="D1066">
        <v>26600</v>
      </c>
      <c r="N1066">
        <v>53200</v>
      </c>
    </row>
    <row r="1067" spans="4:14" x14ac:dyDescent="0.3">
      <c r="D1067">
        <v>26625</v>
      </c>
      <c r="N1067">
        <v>53250</v>
      </c>
    </row>
    <row r="1068" spans="4:14" x14ac:dyDescent="0.3">
      <c r="D1068">
        <v>26650</v>
      </c>
      <c r="N1068">
        <v>53300</v>
      </c>
    </row>
    <row r="1069" spans="4:14" x14ac:dyDescent="0.3">
      <c r="D1069">
        <v>26675</v>
      </c>
      <c r="N1069">
        <v>53350</v>
      </c>
    </row>
    <row r="1070" spans="4:14" x14ac:dyDescent="0.3">
      <c r="D1070">
        <v>26700</v>
      </c>
      <c r="N1070">
        <v>53400</v>
      </c>
    </row>
    <row r="1071" spans="4:14" x14ac:dyDescent="0.3">
      <c r="D1071">
        <v>26725</v>
      </c>
      <c r="N1071">
        <v>53450</v>
      </c>
    </row>
    <row r="1072" spans="4:14" x14ac:dyDescent="0.3">
      <c r="D1072">
        <v>26750</v>
      </c>
      <c r="N1072">
        <v>53500</v>
      </c>
    </row>
    <row r="1073" spans="4:14" x14ac:dyDescent="0.3">
      <c r="D1073">
        <v>26775</v>
      </c>
      <c r="N1073">
        <v>53550</v>
      </c>
    </row>
    <row r="1074" spans="4:14" x14ac:dyDescent="0.3">
      <c r="D1074">
        <v>26800</v>
      </c>
      <c r="N1074">
        <v>53600</v>
      </c>
    </row>
    <row r="1075" spans="4:14" x14ac:dyDescent="0.3">
      <c r="D1075">
        <v>26825</v>
      </c>
      <c r="N1075">
        <v>53650</v>
      </c>
    </row>
    <row r="1076" spans="4:14" x14ac:dyDescent="0.3">
      <c r="D1076">
        <v>26850</v>
      </c>
      <c r="N1076">
        <v>53700</v>
      </c>
    </row>
    <row r="1077" spans="4:14" x14ac:dyDescent="0.3">
      <c r="D1077">
        <v>26875</v>
      </c>
      <c r="N1077">
        <v>53750</v>
      </c>
    </row>
    <row r="1078" spans="4:14" x14ac:dyDescent="0.3">
      <c r="D1078">
        <v>26900</v>
      </c>
      <c r="N1078">
        <v>53800</v>
      </c>
    </row>
    <row r="1079" spans="4:14" x14ac:dyDescent="0.3">
      <c r="D1079">
        <v>26925</v>
      </c>
      <c r="N1079">
        <v>53850</v>
      </c>
    </row>
    <row r="1080" spans="4:14" x14ac:dyDescent="0.3">
      <c r="D1080">
        <v>26950</v>
      </c>
      <c r="N1080">
        <v>53900</v>
      </c>
    </row>
    <row r="1081" spans="4:14" x14ac:dyDescent="0.3">
      <c r="D1081">
        <v>26975</v>
      </c>
      <c r="N1081">
        <v>53950</v>
      </c>
    </row>
    <row r="1082" spans="4:14" x14ac:dyDescent="0.3">
      <c r="D1082">
        <v>27000</v>
      </c>
      <c r="N1082">
        <v>54000</v>
      </c>
    </row>
    <row r="1083" spans="4:14" x14ac:dyDescent="0.3">
      <c r="D1083">
        <v>27025</v>
      </c>
      <c r="N1083">
        <v>54050</v>
      </c>
    </row>
    <row r="1084" spans="4:14" x14ac:dyDescent="0.3">
      <c r="D1084">
        <v>27050</v>
      </c>
      <c r="N1084">
        <v>54100</v>
      </c>
    </row>
    <row r="1085" spans="4:14" x14ac:dyDescent="0.3">
      <c r="D1085">
        <v>27075</v>
      </c>
      <c r="N1085">
        <v>54150</v>
      </c>
    </row>
    <row r="1086" spans="4:14" x14ac:dyDescent="0.3">
      <c r="D1086">
        <v>27100</v>
      </c>
      <c r="N1086">
        <v>54200</v>
      </c>
    </row>
    <row r="1087" spans="4:14" x14ac:dyDescent="0.3">
      <c r="D1087">
        <v>27125</v>
      </c>
      <c r="N1087">
        <v>54250</v>
      </c>
    </row>
    <row r="1088" spans="4:14" x14ac:dyDescent="0.3">
      <c r="D1088">
        <v>27150</v>
      </c>
      <c r="N1088">
        <v>54300</v>
      </c>
    </row>
    <row r="1089" spans="4:14" x14ac:dyDescent="0.3">
      <c r="D1089">
        <v>27175</v>
      </c>
      <c r="N1089">
        <v>54350</v>
      </c>
    </row>
    <row r="1090" spans="4:14" x14ac:dyDescent="0.3">
      <c r="D1090">
        <v>27200</v>
      </c>
      <c r="N1090">
        <v>54400</v>
      </c>
    </row>
    <row r="1091" spans="4:14" x14ac:dyDescent="0.3">
      <c r="D1091">
        <v>27225</v>
      </c>
      <c r="N1091">
        <v>54450</v>
      </c>
    </row>
    <row r="1092" spans="4:14" x14ac:dyDescent="0.3">
      <c r="D1092">
        <v>27250</v>
      </c>
      <c r="N1092">
        <v>54500</v>
      </c>
    </row>
    <row r="1093" spans="4:14" x14ac:dyDescent="0.3">
      <c r="D1093">
        <v>27275</v>
      </c>
      <c r="N1093">
        <v>54550</v>
      </c>
    </row>
    <row r="1094" spans="4:14" x14ac:dyDescent="0.3">
      <c r="D1094">
        <v>27300</v>
      </c>
      <c r="N1094">
        <v>54600</v>
      </c>
    </row>
    <row r="1095" spans="4:14" x14ac:dyDescent="0.3">
      <c r="D1095">
        <v>27325</v>
      </c>
      <c r="N1095">
        <v>54650</v>
      </c>
    </row>
    <row r="1096" spans="4:14" x14ac:dyDescent="0.3">
      <c r="D1096">
        <v>27350</v>
      </c>
      <c r="N1096">
        <v>54700</v>
      </c>
    </row>
    <row r="1097" spans="4:14" x14ac:dyDescent="0.3">
      <c r="D1097">
        <v>27375</v>
      </c>
      <c r="N1097">
        <v>54750</v>
      </c>
    </row>
    <row r="1098" spans="4:14" x14ac:dyDescent="0.3">
      <c r="D1098">
        <v>27400</v>
      </c>
      <c r="N1098">
        <v>54800</v>
      </c>
    </row>
    <row r="1099" spans="4:14" x14ac:dyDescent="0.3">
      <c r="D1099">
        <v>27425</v>
      </c>
      <c r="N1099">
        <v>54850</v>
      </c>
    </row>
    <row r="1100" spans="4:14" x14ac:dyDescent="0.3">
      <c r="D1100">
        <v>27450</v>
      </c>
      <c r="N1100">
        <v>54900</v>
      </c>
    </row>
    <row r="1101" spans="4:14" x14ac:dyDescent="0.3">
      <c r="D1101">
        <v>27475</v>
      </c>
      <c r="N1101">
        <v>54950</v>
      </c>
    </row>
    <row r="1102" spans="4:14" x14ac:dyDescent="0.3">
      <c r="D1102">
        <v>27500</v>
      </c>
      <c r="N1102">
        <v>55000</v>
      </c>
    </row>
    <row r="1103" spans="4:14" x14ac:dyDescent="0.3">
      <c r="D1103">
        <v>27525</v>
      </c>
      <c r="N1103">
        <v>55050</v>
      </c>
    </row>
    <row r="1104" spans="4:14" x14ac:dyDescent="0.3">
      <c r="D1104">
        <v>27550</v>
      </c>
      <c r="N1104">
        <v>55100</v>
      </c>
    </row>
    <row r="1105" spans="4:14" x14ac:dyDescent="0.3">
      <c r="D1105">
        <v>27575</v>
      </c>
      <c r="N1105">
        <v>55150</v>
      </c>
    </row>
    <row r="1106" spans="4:14" x14ac:dyDescent="0.3">
      <c r="D1106">
        <v>27600</v>
      </c>
      <c r="N1106">
        <v>55200</v>
      </c>
    </row>
    <row r="1107" spans="4:14" x14ac:dyDescent="0.3">
      <c r="D1107">
        <v>27625</v>
      </c>
      <c r="N1107">
        <v>55250</v>
      </c>
    </row>
    <row r="1108" spans="4:14" x14ac:dyDescent="0.3">
      <c r="D1108">
        <v>27650</v>
      </c>
      <c r="N1108">
        <v>55300</v>
      </c>
    </row>
    <row r="1109" spans="4:14" x14ac:dyDescent="0.3">
      <c r="D1109">
        <v>27675</v>
      </c>
      <c r="N1109">
        <v>55350</v>
      </c>
    </row>
    <row r="1110" spans="4:14" x14ac:dyDescent="0.3">
      <c r="D1110">
        <v>27700</v>
      </c>
      <c r="N1110">
        <v>55400</v>
      </c>
    </row>
    <row r="1111" spans="4:14" x14ac:dyDescent="0.3">
      <c r="D1111">
        <v>27725</v>
      </c>
      <c r="N1111">
        <v>55450</v>
      </c>
    </row>
    <row r="1112" spans="4:14" x14ac:dyDescent="0.3">
      <c r="D1112">
        <v>27750</v>
      </c>
      <c r="N1112">
        <v>55500</v>
      </c>
    </row>
    <row r="1113" spans="4:14" x14ac:dyDescent="0.3">
      <c r="D1113">
        <v>27775</v>
      </c>
      <c r="N1113">
        <v>55550</v>
      </c>
    </row>
    <row r="1114" spans="4:14" x14ac:dyDescent="0.3">
      <c r="D1114">
        <v>27800</v>
      </c>
      <c r="N1114">
        <v>55600</v>
      </c>
    </row>
    <row r="1115" spans="4:14" x14ac:dyDescent="0.3">
      <c r="D1115">
        <v>27825</v>
      </c>
      <c r="N1115">
        <v>55650</v>
      </c>
    </row>
    <row r="1116" spans="4:14" x14ac:dyDescent="0.3">
      <c r="D1116">
        <v>27850</v>
      </c>
      <c r="N1116">
        <v>55700</v>
      </c>
    </row>
    <row r="1117" spans="4:14" x14ac:dyDescent="0.3">
      <c r="D1117">
        <v>27875</v>
      </c>
      <c r="N1117">
        <v>55750</v>
      </c>
    </row>
    <row r="1118" spans="4:14" x14ac:dyDescent="0.3">
      <c r="D1118">
        <v>27900</v>
      </c>
      <c r="N1118">
        <v>55800</v>
      </c>
    </row>
    <row r="1119" spans="4:14" x14ac:dyDescent="0.3">
      <c r="D1119">
        <v>27925</v>
      </c>
      <c r="N1119">
        <v>55850</v>
      </c>
    </row>
    <row r="1120" spans="4:14" x14ac:dyDescent="0.3">
      <c r="D1120">
        <v>27950</v>
      </c>
      <c r="N1120">
        <v>55900</v>
      </c>
    </row>
    <row r="1121" spans="4:14" x14ac:dyDescent="0.3">
      <c r="D1121">
        <v>27975</v>
      </c>
      <c r="N1121">
        <v>55950</v>
      </c>
    </row>
    <row r="1122" spans="4:14" x14ac:dyDescent="0.3">
      <c r="D1122">
        <v>28000</v>
      </c>
      <c r="N1122">
        <v>56000</v>
      </c>
    </row>
    <row r="1123" spans="4:14" x14ac:dyDescent="0.3">
      <c r="D1123">
        <v>28025</v>
      </c>
      <c r="N1123">
        <v>56050</v>
      </c>
    </row>
    <row r="1124" spans="4:14" x14ac:dyDescent="0.3">
      <c r="D1124">
        <v>28050</v>
      </c>
      <c r="N1124">
        <v>56100</v>
      </c>
    </row>
    <row r="1125" spans="4:14" x14ac:dyDescent="0.3">
      <c r="D1125">
        <v>28075</v>
      </c>
      <c r="N1125">
        <v>56150</v>
      </c>
    </row>
    <row r="1126" spans="4:14" x14ac:dyDescent="0.3">
      <c r="D1126">
        <v>28100</v>
      </c>
      <c r="N1126">
        <v>56200</v>
      </c>
    </row>
    <row r="1127" spans="4:14" x14ac:dyDescent="0.3">
      <c r="D1127">
        <v>28125</v>
      </c>
      <c r="N1127">
        <v>56250</v>
      </c>
    </row>
    <row r="1128" spans="4:14" x14ac:dyDescent="0.3">
      <c r="D1128">
        <v>28150</v>
      </c>
      <c r="N1128">
        <v>56300</v>
      </c>
    </row>
    <row r="1129" spans="4:14" x14ac:dyDescent="0.3">
      <c r="D1129">
        <v>28175</v>
      </c>
      <c r="N1129">
        <v>56350</v>
      </c>
    </row>
    <row r="1130" spans="4:14" x14ac:dyDescent="0.3">
      <c r="D1130">
        <v>28200</v>
      </c>
      <c r="N1130">
        <v>56400</v>
      </c>
    </row>
    <row r="1131" spans="4:14" x14ac:dyDescent="0.3">
      <c r="D1131">
        <v>28225</v>
      </c>
      <c r="N1131">
        <v>56450</v>
      </c>
    </row>
    <row r="1132" spans="4:14" x14ac:dyDescent="0.3">
      <c r="D1132">
        <v>28250</v>
      </c>
      <c r="N1132">
        <v>56500</v>
      </c>
    </row>
    <row r="1133" spans="4:14" x14ac:dyDescent="0.3">
      <c r="D1133">
        <v>28275</v>
      </c>
      <c r="N1133">
        <v>56550</v>
      </c>
    </row>
    <row r="1134" spans="4:14" x14ac:dyDescent="0.3">
      <c r="D1134">
        <v>28300</v>
      </c>
      <c r="N1134">
        <v>56600</v>
      </c>
    </row>
    <row r="1135" spans="4:14" x14ac:dyDescent="0.3">
      <c r="D1135">
        <v>28325</v>
      </c>
      <c r="N1135">
        <v>56650</v>
      </c>
    </row>
    <row r="1136" spans="4:14" x14ac:dyDescent="0.3">
      <c r="D1136">
        <v>28350</v>
      </c>
      <c r="N1136">
        <v>56700</v>
      </c>
    </row>
    <row r="1137" spans="4:14" x14ac:dyDescent="0.3">
      <c r="D1137">
        <v>28375</v>
      </c>
      <c r="N1137">
        <v>56750</v>
      </c>
    </row>
    <row r="1138" spans="4:14" x14ac:dyDescent="0.3">
      <c r="D1138">
        <v>28400</v>
      </c>
      <c r="N1138">
        <v>56800</v>
      </c>
    </row>
    <row r="1139" spans="4:14" x14ac:dyDescent="0.3">
      <c r="D1139">
        <v>28425</v>
      </c>
      <c r="N1139">
        <v>56850</v>
      </c>
    </row>
    <row r="1140" spans="4:14" x14ac:dyDescent="0.3">
      <c r="D1140">
        <v>28450</v>
      </c>
      <c r="N1140">
        <v>56900</v>
      </c>
    </row>
    <row r="1141" spans="4:14" x14ac:dyDescent="0.3">
      <c r="D1141">
        <v>28475</v>
      </c>
      <c r="N1141">
        <v>56950</v>
      </c>
    </row>
    <row r="1142" spans="4:14" x14ac:dyDescent="0.3">
      <c r="D1142">
        <v>28500</v>
      </c>
      <c r="N1142">
        <v>57000</v>
      </c>
    </row>
    <row r="1143" spans="4:14" x14ac:dyDescent="0.3">
      <c r="D1143">
        <v>28525</v>
      </c>
      <c r="N1143">
        <v>57050</v>
      </c>
    </row>
    <row r="1144" spans="4:14" x14ac:dyDescent="0.3">
      <c r="D1144">
        <v>28550</v>
      </c>
      <c r="N1144">
        <v>57100</v>
      </c>
    </row>
    <row r="1145" spans="4:14" x14ac:dyDescent="0.3">
      <c r="D1145">
        <v>28575</v>
      </c>
      <c r="N1145">
        <v>57150</v>
      </c>
    </row>
    <row r="1146" spans="4:14" x14ac:dyDescent="0.3">
      <c r="D1146">
        <v>28600</v>
      </c>
      <c r="N1146">
        <v>57200</v>
      </c>
    </row>
    <row r="1147" spans="4:14" x14ac:dyDescent="0.3">
      <c r="D1147">
        <v>28625</v>
      </c>
      <c r="N1147">
        <v>57250</v>
      </c>
    </row>
    <row r="1148" spans="4:14" x14ac:dyDescent="0.3">
      <c r="D1148">
        <v>28650</v>
      </c>
      <c r="N1148">
        <v>57300</v>
      </c>
    </row>
    <row r="1149" spans="4:14" x14ac:dyDescent="0.3">
      <c r="D1149">
        <v>28675</v>
      </c>
      <c r="N1149">
        <v>57350</v>
      </c>
    </row>
    <row r="1150" spans="4:14" x14ac:dyDescent="0.3">
      <c r="D1150">
        <v>28700</v>
      </c>
      <c r="N1150">
        <v>57400</v>
      </c>
    </row>
    <row r="1151" spans="4:14" x14ac:dyDescent="0.3">
      <c r="D1151">
        <v>28725</v>
      </c>
      <c r="N1151">
        <v>57450</v>
      </c>
    </row>
    <row r="1152" spans="4:14" x14ac:dyDescent="0.3">
      <c r="D1152">
        <v>28750</v>
      </c>
      <c r="N1152">
        <v>57500</v>
      </c>
    </row>
    <row r="1153" spans="4:14" x14ac:dyDescent="0.3">
      <c r="D1153">
        <v>28775</v>
      </c>
      <c r="N1153">
        <v>57550</v>
      </c>
    </row>
    <row r="1154" spans="4:14" x14ac:dyDescent="0.3">
      <c r="D1154">
        <v>28800</v>
      </c>
      <c r="N1154">
        <v>57600</v>
      </c>
    </row>
    <row r="1155" spans="4:14" x14ac:dyDescent="0.3">
      <c r="D1155">
        <v>28825</v>
      </c>
      <c r="N1155">
        <v>57650</v>
      </c>
    </row>
    <row r="1156" spans="4:14" x14ac:dyDescent="0.3">
      <c r="D1156">
        <v>28850</v>
      </c>
      <c r="N1156">
        <v>57700</v>
      </c>
    </row>
    <row r="1157" spans="4:14" x14ac:dyDescent="0.3">
      <c r="D1157">
        <v>28875</v>
      </c>
      <c r="N1157">
        <v>57750</v>
      </c>
    </row>
    <row r="1158" spans="4:14" x14ac:dyDescent="0.3">
      <c r="D1158">
        <v>28900</v>
      </c>
      <c r="N1158">
        <v>57800</v>
      </c>
    </row>
    <row r="1159" spans="4:14" x14ac:dyDescent="0.3">
      <c r="D1159">
        <v>28925</v>
      </c>
      <c r="N1159">
        <v>57850</v>
      </c>
    </row>
    <row r="1160" spans="4:14" x14ac:dyDescent="0.3">
      <c r="D1160">
        <v>28950</v>
      </c>
      <c r="N1160">
        <v>57900</v>
      </c>
    </row>
    <row r="1161" spans="4:14" x14ac:dyDescent="0.3">
      <c r="D1161">
        <v>28975</v>
      </c>
      <c r="N1161">
        <v>57950</v>
      </c>
    </row>
    <row r="1162" spans="4:14" x14ac:dyDescent="0.3">
      <c r="D1162">
        <v>29000</v>
      </c>
      <c r="N1162">
        <v>58000</v>
      </c>
    </row>
    <row r="1163" spans="4:14" x14ac:dyDescent="0.3">
      <c r="D1163">
        <v>29025</v>
      </c>
      <c r="N1163">
        <v>58050</v>
      </c>
    </row>
    <row r="1164" spans="4:14" x14ac:dyDescent="0.3">
      <c r="D1164">
        <v>29050</v>
      </c>
      <c r="N1164">
        <v>58100</v>
      </c>
    </row>
    <row r="1165" spans="4:14" x14ac:dyDescent="0.3">
      <c r="D1165">
        <v>29075</v>
      </c>
      <c r="N1165">
        <v>58150</v>
      </c>
    </row>
    <row r="1166" spans="4:14" x14ac:dyDescent="0.3">
      <c r="D1166">
        <v>29100</v>
      </c>
      <c r="N1166">
        <v>58200</v>
      </c>
    </row>
    <row r="1167" spans="4:14" x14ac:dyDescent="0.3">
      <c r="D1167">
        <v>29125</v>
      </c>
      <c r="N1167">
        <v>58250</v>
      </c>
    </row>
    <row r="1168" spans="4:14" x14ac:dyDescent="0.3">
      <c r="D1168">
        <v>29150</v>
      </c>
      <c r="N1168">
        <v>58300</v>
      </c>
    </row>
    <row r="1169" spans="4:14" x14ac:dyDescent="0.3">
      <c r="D1169">
        <v>29175</v>
      </c>
      <c r="N1169">
        <v>58350</v>
      </c>
    </row>
    <row r="1170" spans="4:14" x14ac:dyDescent="0.3">
      <c r="D1170">
        <v>29200</v>
      </c>
      <c r="N1170">
        <v>58400</v>
      </c>
    </row>
    <row r="1171" spans="4:14" x14ac:dyDescent="0.3">
      <c r="D1171">
        <v>29225</v>
      </c>
      <c r="N1171">
        <v>58450</v>
      </c>
    </row>
    <row r="1172" spans="4:14" x14ac:dyDescent="0.3">
      <c r="D1172">
        <v>29250</v>
      </c>
      <c r="N1172">
        <v>58500</v>
      </c>
    </row>
    <row r="1173" spans="4:14" x14ac:dyDescent="0.3">
      <c r="D1173">
        <v>29275</v>
      </c>
      <c r="N1173">
        <v>58550</v>
      </c>
    </row>
    <row r="1174" spans="4:14" x14ac:dyDescent="0.3">
      <c r="D1174">
        <v>29300</v>
      </c>
      <c r="N1174">
        <v>58600</v>
      </c>
    </row>
    <row r="1175" spans="4:14" x14ac:dyDescent="0.3">
      <c r="D1175">
        <v>29325</v>
      </c>
      <c r="N1175">
        <v>58650</v>
      </c>
    </row>
    <row r="1176" spans="4:14" x14ac:dyDescent="0.3">
      <c r="D1176">
        <v>29350</v>
      </c>
      <c r="N1176">
        <v>58700</v>
      </c>
    </row>
    <row r="1177" spans="4:14" x14ac:dyDescent="0.3">
      <c r="D1177">
        <v>29375</v>
      </c>
      <c r="N1177">
        <v>58750</v>
      </c>
    </row>
    <row r="1178" spans="4:14" x14ac:dyDescent="0.3">
      <c r="D1178">
        <v>29400</v>
      </c>
      <c r="N1178">
        <v>58800</v>
      </c>
    </row>
    <row r="1179" spans="4:14" x14ac:dyDescent="0.3">
      <c r="D1179">
        <v>29425</v>
      </c>
      <c r="N1179">
        <v>58850</v>
      </c>
    </row>
    <row r="1180" spans="4:14" x14ac:dyDescent="0.3">
      <c r="D1180">
        <v>29450</v>
      </c>
      <c r="N1180">
        <v>58900</v>
      </c>
    </row>
    <row r="1181" spans="4:14" x14ac:dyDescent="0.3">
      <c r="D1181">
        <v>29475</v>
      </c>
      <c r="N1181">
        <v>58950</v>
      </c>
    </row>
    <row r="1182" spans="4:14" x14ac:dyDescent="0.3">
      <c r="D1182">
        <v>29500</v>
      </c>
      <c r="N1182">
        <v>59000</v>
      </c>
    </row>
    <row r="1183" spans="4:14" x14ac:dyDescent="0.3">
      <c r="D1183">
        <v>29525</v>
      </c>
      <c r="N1183">
        <v>59050</v>
      </c>
    </row>
    <row r="1184" spans="4:14" x14ac:dyDescent="0.3">
      <c r="D1184">
        <v>29550</v>
      </c>
      <c r="N1184">
        <v>59100</v>
      </c>
    </row>
    <row r="1185" spans="4:14" x14ac:dyDescent="0.3">
      <c r="D1185">
        <v>29575</v>
      </c>
      <c r="N1185">
        <v>59150</v>
      </c>
    </row>
    <row r="1186" spans="4:14" x14ac:dyDescent="0.3">
      <c r="D1186">
        <v>29600</v>
      </c>
      <c r="N1186">
        <v>59200</v>
      </c>
    </row>
    <row r="1187" spans="4:14" x14ac:dyDescent="0.3">
      <c r="D1187">
        <v>29625</v>
      </c>
      <c r="N1187">
        <v>59250</v>
      </c>
    </row>
    <row r="1188" spans="4:14" x14ac:dyDescent="0.3">
      <c r="D1188">
        <v>29650</v>
      </c>
      <c r="N1188">
        <v>59300</v>
      </c>
    </row>
    <row r="1189" spans="4:14" x14ac:dyDescent="0.3">
      <c r="D1189">
        <v>29675</v>
      </c>
      <c r="N1189">
        <v>59350</v>
      </c>
    </row>
    <row r="1190" spans="4:14" x14ac:dyDescent="0.3">
      <c r="D1190">
        <v>29700</v>
      </c>
      <c r="N1190">
        <v>59400</v>
      </c>
    </row>
    <row r="1191" spans="4:14" x14ac:dyDescent="0.3">
      <c r="D1191">
        <v>29725</v>
      </c>
      <c r="N1191">
        <v>59450</v>
      </c>
    </row>
    <row r="1192" spans="4:14" x14ac:dyDescent="0.3">
      <c r="D1192">
        <v>29750</v>
      </c>
      <c r="N1192">
        <v>59500</v>
      </c>
    </row>
    <row r="1193" spans="4:14" x14ac:dyDescent="0.3">
      <c r="D1193">
        <v>29775</v>
      </c>
      <c r="N1193">
        <v>59550</v>
      </c>
    </row>
    <row r="1194" spans="4:14" x14ac:dyDescent="0.3">
      <c r="D1194">
        <v>29800</v>
      </c>
      <c r="N1194">
        <v>59600</v>
      </c>
    </row>
    <row r="1195" spans="4:14" x14ac:dyDescent="0.3">
      <c r="D1195">
        <v>29825</v>
      </c>
      <c r="N1195">
        <v>59650</v>
      </c>
    </row>
    <row r="1196" spans="4:14" x14ac:dyDescent="0.3">
      <c r="D1196">
        <v>29850</v>
      </c>
      <c r="N1196">
        <v>59700</v>
      </c>
    </row>
    <row r="1197" spans="4:14" x14ac:dyDescent="0.3">
      <c r="D1197">
        <v>29875</v>
      </c>
      <c r="N1197">
        <v>59750</v>
      </c>
    </row>
    <row r="1198" spans="4:14" x14ac:dyDescent="0.3">
      <c r="D1198">
        <v>29900</v>
      </c>
      <c r="N1198">
        <v>59800</v>
      </c>
    </row>
    <row r="1199" spans="4:14" x14ac:dyDescent="0.3">
      <c r="D1199">
        <v>29925</v>
      </c>
      <c r="N1199">
        <v>59850</v>
      </c>
    </row>
    <row r="1200" spans="4:14" x14ac:dyDescent="0.3">
      <c r="D1200">
        <v>29950</v>
      </c>
      <c r="N1200">
        <v>59900</v>
      </c>
    </row>
    <row r="1201" spans="4:14" x14ac:dyDescent="0.3">
      <c r="D1201">
        <v>29975</v>
      </c>
      <c r="N1201">
        <v>59950</v>
      </c>
    </row>
    <row r="1202" spans="4:14" x14ac:dyDescent="0.3">
      <c r="D1202">
        <v>30000</v>
      </c>
      <c r="N1202">
        <v>60000</v>
      </c>
    </row>
    <row r="1203" spans="4:14" x14ac:dyDescent="0.3">
      <c r="D1203">
        <v>30025</v>
      </c>
      <c r="N1203">
        <v>60050</v>
      </c>
    </row>
    <row r="1204" spans="4:14" x14ac:dyDescent="0.3">
      <c r="D1204">
        <v>30050</v>
      </c>
      <c r="N1204">
        <v>60100</v>
      </c>
    </row>
    <row r="1205" spans="4:14" x14ac:dyDescent="0.3">
      <c r="D1205">
        <v>30075</v>
      </c>
      <c r="N1205">
        <v>60150</v>
      </c>
    </row>
    <row r="1206" spans="4:14" x14ac:dyDescent="0.3">
      <c r="D1206">
        <v>30100</v>
      </c>
      <c r="N1206">
        <v>60200</v>
      </c>
    </row>
    <row r="1207" spans="4:14" x14ac:dyDescent="0.3">
      <c r="D1207">
        <v>30125</v>
      </c>
      <c r="N1207">
        <v>60250</v>
      </c>
    </row>
    <row r="1208" spans="4:14" x14ac:dyDescent="0.3">
      <c r="D1208">
        <v>30150</v>
      </c>
      <c r="N1208">
        <v>60300</v>
      </c>
    </row>
    <row r="1209" spans="4:14" x14ac:dyDescent="0.3">
      <c r="D1209">
        <v>30175</v>
      </c>
      <c r="N1209">
        <v>60350</v>
      </c>
    </row>
    <row r="1210" spans="4:14" x14ac:dyDescent="0.3">
      <c r="D1210">
        <v>30200</v>
      </c>
      <c r="N1210">
        <v>60400</v>
      </c>
    </row>
    <row r="1211" spans="4:14" x14ac:dyDescent="0.3">
      <c r="D1211">
        <v>30225</v>
      </c>
      <c r="N1211">
        <v>60450</v>
      </c>
    </row>
    <row r="1212" spans="4:14" x14ac:dyDescent="0.3">
      <c r="D1212">
        <v>30250</v>
      </c>
      <c r="N1212">
        <v>60500</v>
      </c>
    </row>
    <row r="1213" spans="4:14" x14ac:dyDescent="0.3">
      <c r="D1213">
        <v>30275</v>
      </c>
      <c r="N1213">
        <v>60550</v>
      </c>
    </row>
    <row r="1214" spans="4:14" x14ac:dyDescent="0.3">
      <c r="D1214">
        <v>30300</v>
      </c>
      <c r="N1214">
        <v>60600</v>
      </c>
    </row>
    <row r="1215" spans="4:14" x14ac:dyDescent="0.3">
      <c r="D1215">
        <v>30325</v>
      </c>
      <c r="N1215">
        <v>60650</v>
      </c>
    </row>
    <row r="1216" spans="4:14" x14ac:dyDescent="0.3">
      <c r="D1216">
        <v>30350</v>
      </c>
      <c r="N1216">
        <v>60700</v>
      </c>
    </row>
    <row r="1217" spans="4:14" x14ac:dyDescent="0.3">
      <c r="D1217">
        <v>30375</v>
      </c>
      <c r="N1217">
        <v>60750</v>
      </c>
    </row>
    <row r="1218" spans="4:14" x14ac:dyDescent="0.3">
      <c r="D1218">
        <v>30400</v>
      </c>
      <c r="N1218">
        <v>60800</v>
      </c>
    </row>
    <row r="1219" spans="4:14" x14ac:dyDescent="0.3">
      <c r="D1219">
        <v>30425</v>
      </c>
      <c r="N1219">
        <v>60850</v>
      </c>
    </row>
    <row r="1220" spans="4:14" x14ac:dyDescent="0.3">
      <c r="D1220">
        <v>30450</v>
      </c>
      <c r="N1220">
        <v>60900</v>
      </c>
    </row>
    <row r="1221" spans="4:14" x14ac:dyDescent="0.3">
      <c r="D1221">
        <v>30475</v>
      </c>
      <c r="N1221">
        <v>60950</v>
      </c>
    </row>
    <row r="1222" spans="4:14" x14ac:dyDescent="0.3">
      <c r="D1222">
        <v>30500</v>
      </c>
      <c r="N1222">
        <v>61000</v>
      </c>
    </row>
    <row r="1223" spans="4:14" x14ac:dyDescent="0.3">
      <c r="D1223">
        <v>30525</v>
      </c>
      <c r="N1223">
        <v>61050</v>
      </c>
    </row>
    <row r="1224" spans="4:14" x14ac:dyDescent="0.3">
      <c r="D1224">
        <v>30550</v>
      </c>
      <c r="N1224">
        <v>61100</v>
      </c>
    </row>
    <row r="1225" spans="4:14" x14ac:dyDescent="0.3">
      <c r="D1225">
        <v>30575</v>
      </c>
      <c r="N1225">
        <v>61150</v>
      </c>
    </row>
    <row r="1226" spans="4:14" x14ac:dyDescent="0.3">
      <c r="D1226">
        <v>30600</v>
      </c>
      <c r="N1226">
        <v>61200</v>
      </c>
    </row>
    <row r="1227" spans="4:14" x14ac:dyDescent="0.3">
      <c r="D1227">
        <v>30625</v>
      </c>
      <c r="N1227">
        <v>61250</v>
      </c>
    </row>
    <row r="1228" spans="4:14" x14ac:dyDescent="0.3">
      <c r="D1228">
        <v>30650</v>
      </c>
      <c r="N1228">
        <v>61300</v>
      </c>
    </row>
    <row r="1229" spans="4:14" x14ac:dyDescent="0.3">
      <c r="D1229">
        <v>30675</v>
      </c>
      <c r="N1229">
        <v>61350</v>
      </c>
    </row>
    <row r="1230" spans="4:14" x14ac:dyDescent="0.3">
      <c r="D1230">
        <v>30700</v>
      </c>
      <c r="N1230">
        <v>61400</v>
      </c>
    </row>
    <row r="1231" spans="4:14" x14ac:dyDescent="0.3">
      <c r="D1231">
        <v>30725</v>
      </c>
      <c r="N1231">
        <v>61450</v>
      </c>
    </row>
    <row r="1232" spans="4:14" x14ac:dyDescent="0.3">
      <c r="D1232">
        <v>30750</v>
      </c>
      <c r="N1232">
        <v>61500</v>
      </c>
    </row>
    <row r="1233" spans="4:14" x14ac:dyDescent="0.3">
      <c r="D1233">
        <v>30775</v>
      </c>
      <c r="N1233">
        <v>61550</v>
      </c>
    </row>
    <row r="1234" spans="4:14" x14ac:dyDescent="0.3">
      <c r="D1234">
        <v>30800</v>
      </c>
      <c r="N1234">
        <v>61600</v>
      </c>
    </row>
    <row r="1235" spans="4:14" x14ac:dyDescent="0.3">
      <c r="D1235">
        <v>30825</v>
      </c>
      <c r="N1235">
        <v>61650</v>
      </c>
    </row>
    <row r="1236" spans="4:14" x14ac:dyDescent="0.3">
      <c r="D1236">
        <v>30850</v>
      </c>
      <c r="N1236">
        <v>61700</v>
      </c>
    </row>
    <row r="1237" spans="4:14" x14ac:dyDescent="0.3">
      <c r="D1237">
        <v>30875</v>
      </c>
      <c r="N1237">
        <v>61750</v>
      </c>
    </row>
    <row r="1238" spans="4:14" x14ac:dyDescent="0.3">
      <c r="D1238">
        <v>30900</v>
      </c>
      <c r="N1238">
        <v>61800</v>
      </c>
    </row>
    <row r="1239" spans="4:14" x14ac:dyDescent="0.3">
      <c r="D1239">
        <v>30925</v>
      </c>
      <c r="N1239">
        <v>61850</v>
      </c>
    </row>
    <row r="1240" spans="4:14" x14ac:dyDescent="0.3">
      <c r="D1240">
        <v>30950</v>
      </c>
      <c r="N1240">
        <v>61900</v>
      </c>
    </row>
    <row r="1241" spans="4:14" x14ac:dyDescent="0.3">
      <c r="D1241">
        <v>30975</v>
      </c>
      <c r="N1241">
        <v>61950</v>
      </c>
    </row>
    <row r="1242" spans="4:14" x14ac:dyDescent="0.3">
      <c r="D1242">
        <v>31000</v>
      </c>
      <c r="N1242">
        <v>62000</v>
      </c>
    </row>
    <row r="1243" spans="4:14" x14ac:dyDescent="0.3">
      <c r="D1243">
        <v>31025</v>
      </c>
      <c r="N1243">
        <v>62050</v>
      </c>
    </row>
    <row r="1244" spans="4:14" x14ac:dyDescent="0.3">
      <c r="D1244">
        <v>31050</v>
      </c>
      <c r="N1244">
        <v>62100</v>
      </c>
    </row>
    <row r="1245" spans="4:14" x14ac:dyDescent="0.3">
      <c r="D1245">
        <v>31075</v>
      </c>
      <c r="N1245">
        <v>62150</v>
      </c>
    </row>
    <row r="1246" spans="4:14" x14ac:dyDescent="0.3">
      <c r="D1246">
        <v>31100</v>
      </c>
      <c r="N1246">
        <v>62200</v>
      </c>
    </row>
    <row r="1247" spans="4:14" x14ac:dyDescent="0.3">
      <c r="D1247">
        <v>31125</v>
      </c>
      <c r="N1247">
        <v>62250</v>
      </c>
    </row>
    <row r="1248" spans="4:14" x14ac:dyDescent="0.3">
      <c r="D1248">
        <v>31150</v>
      </c>
      <c r="N1248">
        <v>62300</v>
      </c>
    </row>
    <row r="1249" spans="4:14" x14ac:dyDescent="0.3">
      <c r="D1249">
        <v>31175</v>
      </c>
      <c r="N1249">
        <v>62350</v>
      </c>
    </row>
    <row r="1250" spans="4:14" x14ac:dyDescent="0.3">
      <c r="D1250">
        <v>31200</v>
      </c>
      <c r="N1250">
        <v>62400</v>
      </c>
    </row>
    <row r="1251" spans="4:14" x14ac:dyDescent="0.3">
      <c r="D1251">
        <v>31225</v>
      </c>
      <c r="N1251">
        <v>62450</v>
      </c>
    </row>
    <row r="1252" spans="4:14" x14ac:dyDescent="0.3">
      <c r="D1252">
        <v>31250</v>
      </c>
      <c r="N1252">
        <v>62500</v>
      </c>
    </row>
    <row r="1253" spans="4:14" x14ac:dyDescent="0.3">
      <c r="D1253">
        <v>31275</v>
      </c>
      <c r="N1253">
        <v>62550</v>
      </c>
    </row>
    <row r="1254" spans="4:14" x14ac:dyDescent="0.3">
      <c r="D1254">
        <v>31300</v>
      </c>
      <c r="N1254">
        <v>62600</v>
      </c>
    </row>
    <row r="1255" spans="4:14" x14ac:dyDescent="0.3">
      <c r="D1255">
        <v>31325</v>
      </c>
      <c r="N1255">
        <v>62650</v>
      </c>
    </row>
    <row r="1256" spans="4:14" x14ac:dyDescent="0.3">
      <c r="D1256">
        <v>31350</v>
      </c>
      <c r="N1256">
        <v>62700</v>
      </c>
    </row>
    <row r="1257" spans="4:14" x14ac:dyDescent="0.3">
      <c r="D1257">
        <v>31375</v>
      </c>
      <c r="N1257">
        <v>62750</v>
      </c>
    </row>
    <row r="1258" spans="4:14" x14ac:dyDescent="0.3">
      <c r="D1258">
        <v>31400</v>
      </c>
      <c r="N1258">
        <v>62800</v>
      </c>
    </row>
    <row r="1259" spans="4:14" x14ac:dyDescent="0.3">
      <c r="D1259">
        <v>31425</v>
      </c>
      <c r="N1259">
        <v>62850</v>
      </c>
    </row>
    <row r="1260" spans="4:14" x14ac:dyDescent="0.3">
      <c r="D1260">
        <v>31450</v>
      </c>
      <c r="N1260">
        <v>62900</v>
      </c>
    </row>
    <row r="1261" spans="4:14" x14ac:dyDescent="0.3">
      <c r="D1261">
        <v>31475</v>
      </c>
      <c r="N1261">
        <v>62950</v>
      </c>
    </row>
    <row r="1262" spans="4:14" x14ac:dyDescent="0.3">
      <c r="D1262">
        <v>31500</v>
      </c>
      <c r="N1262">
        <v>63000</v>
      </c>
    </row>
    <row r="1263" spans="4:14" x14ac:dyDescent="0.3">
      <c r="D1263">
        <v>31525</v>
      </c>
      <c r="N1263">
        <v>63050</v>
      </c>
    </row>
    <row r="1264" spans="4:14" x14ac:dyDescent="0.3">
      <c r="D1264">
        <v>31550</v>
      </c>
      <c r="N1264">
        <v>63100</v>
      </c>
    </row>
    <row r="1265" spans="4:14" x14ac:dyDescent="0.3">
      <c r="D1265">
        <v>31575</v>
      </c>
      <c r="N1265">
        <v>63150</v>
      </c>
    </row>
    <row r="1266" spans="4:14" x14ac:dyDescent="0.3">
      <c r="D1266">
        <v>31600</v>
      </c>
      <c r="N1266">
        <v>63200</v>
      </c>
    </row>
    <row r="1267" spans="4:14" x14ac:dyDescent="0.3">
      <c r="D1267">
        <v>31625</v>
      </c>
      <c r="N1267">
        <v>63250</v>
      </c>
    </row>
    <row r="1268" spans="4:14" x14ac:dyDescent="0.3">
      <c r="D1268">
        <v>31650</v>
      </c>
      <c r="N1268">
        <v>63300</v>
      </c>
    </row>
    <row r="1269" spans="4:14" x14ac:dyDescent="0.3">
      <c r="D1269">
        <v>31675</v>
      </c>
      <c r="N1269">
        <v>63350</v>
      </c>
    </row>
    <row r="1270" spans="4:14" x14ac:dyDescent="0.3">
      <c r="D1270">
        <v>31700</v>
      </c>
      <c r="N1270">
        <v>63400</v>
      </c>
    </row>
    <row r="1271" spans="4:14" x14ac:dyDescent="0.3">
      <c r="D1271">
        <v>31725</v>
      </c>
      <c r="N1271">
        <v>63450</v>
      </c>
    </row>
    <row r="1272" spans="4:14" x14ac:dyDescent="0.3">
      <c r="D1272">
        <v>31750</v>
      </c>
      <c r="N1272">
        <v>63500</v>
      </c>
    </row>
    <row r="1273" spans="4:14" x14ac:dyDescent="0.3">
      <c r="D1273">
        <v>31775</v>
      </c>
      <c r="N1273">
        <v>63550</v>
      </c>
    </row>
    <row r="1274" spans="4:14" x14ac:dyDescent="0.3">
      <c r="D1274">
        <v>31800</v>
      </c>
      <c r="N1274">
        <v>63600</v>
      </c>
    </row>
    <row r="1275" spans="4:14" x14ac:dyDescent="0.3">
      <c r="D1275">
        <v>31825</v>
      </c>
      <c r="N1275">
        <v>63650</v>
      </c>
    </row>
    <row r="1276" spans="4:14" x14ac:dyDescent="0.3">
      <c r="D1276">
        <v>31850</v>
      </c>
      <c r="N1276">
        <v>63700</v>
      </c>
    </row>
    <row r="1277" spans="4:14" x14ac:dyDescent="0.3">
      <c r="D1277">
        <v>31875</v>
      </c>
      <c r="N1277">
        <v>63750</v>
      </c>
    </row>
    <row r="1278" spans="4:14" x14ac:dyDescent="0.3">
      <c r="D1278">
        <v>31900</v>
      </c>
      <c r="N1278">
        <v>63800</v>
      </c>
    </row>
    <row r="1279" spans="4:14" x14ac:dyDescent="0.3">
      <c r="D1279">
        <v>31925</v>
      </c>
      <c r="N1279">
        <v>63850</v>
      </c>
    </row>
    <row r="1280" spans="4:14" x14ac:dyDescent="0.3">
      <c r="D1280">
        <v>31950</v>
      </c>
      <c r="N1280">
        <v>63900</v>
      </c>
    </row>
    <row r="1281" spans="4:14" x14ac:dyDescent="0.3">
      <c r="D1281">
        <v>31975</v>
      </c>
      <c r="N1281">
        <v>63950</v>
      </c>
    </row>
    <row r="1282" spans="4:14" x14ac:dyDescent="0.3">
      <c r="D1282">
        <v>32000</v>
      </c>
      <c r="N1282">
        <v>64000</v>
      </c>
    </row>
    <row r="1283" spans="4:14" x14ac:dyDescent="0.3">
      <c r="D1283">
        <v>32025</v>
      </c>
      <c r="N1283">
        <v>64050</v>
      </c>
    </row>
    <row r="1284" spans="4:14" x14ac:dyDescent="0.3">
      <c r="D1284">
        <v>32050</v>
      </c>
      <c r="N1284">
        <v>64100</v>
      </c>
    </row>
    <row r="1285" spans="4:14" x14ac:dyDescent="0.3">
      <c r="D1285">
        <v>32075</v>
      </c>
      <c r="N1285">
        <v>64150</v>
      </c>
    </row>
    <row r="1286" spans="4:14" x14ac:dyDescent="0.3">
      <c r="D1286">
        <v>32100</v>
      </c>
      <c r="N1286">
        <v>64200</v>
      </c>
    </row>
    <row r="1287" spans="4:14" x14ac:dyDescent="0.3">
      <c r="D1287">
        <v>32125</v>
      </c>
      <c r="N1287">
        <v>64250</v>
      </c>
    </row>
    <row r="1288" spans="4:14" x14ac:dyDescent="0.3">
      <c r="D1288">
        <v>32150</v>
      </c>
      <c r="N1288">
        <v>64300</v>
      </c>
    </row>
    <row r="1289" spans="4:14" x14ac:dyDescent="0.3">
      <c r="D1289">
        <v>32175</v>
      </c>
      <c r="N1289">
        <v>64350</v>
      </c>
    </row>
    <row r="1290" spans="4:14" x14ac:dyDescent="0.3">
      <c r="D1290">
        <v>32200</v>
      </c>
      <c r="N1290">
        <v>64400</v>
      </c>
    </row>
    <row r="1291" spans="4:14" x14ac:dyDescent="0.3">
      <c r="D1291">
        <v>32225</v>
      </c>
      <c r="N1291">
        <v>64450</v>
      </c>
    </row>
    <row r="1292" spans="4:14" x14ac:dyDescent="0.3">
      <c r="D1292">
        <v>32250</v>
      </c>
      <c r="N1292">
        <v>64500</v>
      </c>
    </row>
    <row r="1293" spans="4:14" x14ac:dyDescent="0.3">
      <c r="D1293">
        <v>32275</v>
      </c>
      <c r="N1293">
        <v>64550</v>
      </c>
    </row>
    <row r="1294" spans="4:14" x14ac:dyDescent="0.3">
      <c r="D1294">
        <v>32300</v>
      </c>
      <c r="N1294">
        <v>64600</v>
      </c>
    </row>
    <row r="1295" spans="4:14" x14ac:dyDescent="0.3">
      <c r="D1295">
        <v>32325</v>
      </c>
      <c r="N1295">
        <v>64650</v>
      </c>
    </row>
    <row r="1296" spans="4:14" x14ac:dyDescent="0.3">
      <c r="D1296">
        <v>32350</v>
      </c>
      <c r="N1296">
        <v>64700</v>
      </c>
    </row>
    <row r="1297" spans="4:14" x14ac:dyDescent="0.3">
      <c r="D1297">
        <v>32375</v>
      </c>
      <c r="N1297">
        <v>64750</v>
      </c>
    </row>
    <row r="1298" spans="4:14" x14ac:dyDescent="0.3">
      <c r="D1298">
        <v>32400</v>
      </c>
      <c r="N1298">
        <v>64800</v>
      </c>
    </row>
    <row r="1299" spans="4:14" x14ac:dyDescent="0.3">
      <c r="D1299">
        <v>32425</v>
      </c>
      <c r="N1299">
        <v>64850</v>
      </c>
    </row>
    <row r="1300" spans="4:14" x14ac:dyDescent="0.3">
      <c r="D1300">
        <v>32450</v>
      </c>
      <c r="N1300">
        <v>64900</v>
      </c>
    </row>
    <row r="1301" spans="4:14" x14ac:dyDescent="0.3">
      <c r="D1301">
        <v>32475</v>
      </c>
      <c r="N1301">
        <v>64950</v>
      </c>
    </row>
    <row r="1302" spans="4:14" x14ac:dyDescent="0.3">
      <c r="D1302">
        <v>32500</v>
      </c>
      <c r="N1302">
        <v>65000</v>
      </c>
    </row>
    <row r="1303" spans="4:14" x14ac:dyDescent="0.3">
      <c r="D1303">
        <v>32525</v>
      </c>
      <c r="N1303">
        <v>65050</v>
      </c>
    </row>
    <row r="1304" spans="4:14" x14ac:dyDescent="0.3">
      <c r="D1304">
        <v>32550</v>
      </c>
      <c r="N1304">
        <v>65100</v>
      </c>
    </row>
    <row r="1305" spans="4:14" x14ac:dyDescent="0.3">
      <c r="D1305">
        <v>32575</v>
      </c>
      <c r="N1305">
        <v>65150</v>
      </c>
    </row>
    <row r="1306" spans="4:14" x14ac:dyDescent="0.3">
      <c r="D1306">
        <v>32600</v>
      </c>
      <c r="N1306">
        <v>65200</v>
      </c>
    </row>
    <row r="1307" spans="4:14" x14ac:dyDescent="0.3">
      <c r="D1307">
        <v>32625</v>
      </c>
      <c r="N1307">
        <v>65250</v>
      </c>
    </row>
    <row r="1308" spans="4:14" x14ac:dyDescent="0.3">
      <c r="D1308">
        <v>32650</v>
      </c>
      <c r="N1308">
        <v>65300</v>
      </c>
    </row>
    <row r="1309" spans="4:14" x14ac:dyDescent="0.3">
      <c r="D1309">
        <v>32675</v>
      </c>
      <c r="N1309">
        <v>65350</v>
      </c>
    </row>
    <row r="1310" spans="4:14" x14ac:dyDescent="0.3">
      <c r="D1310">
        <v>32700</v>
      </c>
      <c r="N1310">
        <v>65400</v>
      </c>
    </row>
    <row r="1311" spans="4:14" x14ac:dyDescent="0.3">
      <c r="D1311">
        <v>32725</v>
      </c>
      <c r="N1311">
        <v>65450</v>
      </c>
    </row>
    <row r="1312" spans="4:14" x14ac:dyDescent="0.3">
      <c r="D1312">
        <v>32750</v>
      </c>
      <c r="N1312">
        <v>65500</v>
      </c>
    </row>
    <row r="1313" spans="4:14" x14ac:dyDescent="0.3">
      <c r="D1313">
        <v>32775</v>
      </c>
      <c r="N1313">
        <v>65550</v>
      </c>
    </row>
    <row r="1314" spans="4:14" x14ac:dyDescent="0.3">
      <c r="D1314">
        <v>32800</v>
      </c>
      <c r="N1314">
        <v>65600</v>
      </c>
    </row>
    <row r="1315" spans="4:14" x14ac:dyDescent="0.3">
      <c r="D1315">
        <v>32825</v>
      </c>
      <c r="N1315">
        <v>65650</v>
      </c>
    </row>
    <row r="1316" spans="4:14" x14ac:dyDescent="0.3">
      <c r="D1316">
        <v>32850</v>
      </c>
      <c r="N1316">
        <v>65700</v>
      </c>
    </row>
    <row r="1317" spans="4:14" x14ac:dyDescent="0.3">
      <c r="D1317">
        <v>32875</v>
      </c>
      <c r="N1317">
        <v>65750</v>
      </c>
    </row>
    <row r="1318" spans="4:14" x14ac:dyDescent="0.3">
      <c r="D1318">
        <v>32900</v>
      </c>
      <c r="N1318">
        <v>65800</v>
      </c>
    </row>
    <row r="1319" spans="4:14" x14ac:dyDescent="0.3">
      <c r="D1319">
        <v>32925</v>
      </c>
      <c r="N1319">
        <v>65850</v>
      </c>
    </row>
    <row r="1320" spans="4:14" x14ac:dyDescent="0.3">
      <c r="D1320">
        <v>32950</v>
      </c>
      <c r="N1320">
        <v>65900</v>
      </c>
    </row>
    <row r="1321" spans="4:14" x14ac:dyDescent="0.3">
      <c r="D1321">
        <v>32975</v>
      </c>
      <c r="N1321">
        <v>65950</v>
      </c>
    </row>
    <row r="1322" spans="4:14" x14ac:dyDescent="0.3">
      <c r="D1322">
        <v>33000</v>
      </c>
      <c r="N1322">
        <v>66000</v>
      </c>
    </row>
    <row r="1323" spans="4:14" x14ac:dyDescent="0.3">
      <c r="D1323">
        <v>33025</v>
      </c>
      <c r="N1323">
        <v>66050</v>
      </c>
    </row>
    <row r="1324" spans="4:14" x14ac:dyDescent="0.3">
      <c r="D1324">
        <v>33050</v>
      </c>
      <c r="N1324">
        <v>66100</v>
      </c>
    </row>
    <row r="1325" spans="4:14" x14ac:dyDescent="0.3">
      <c r="D1325">
        <v>33075</v>
      </c>
      <c r="N1325">
        <v>66150</v>
      </c>
    </row>
    <row r="1326" spans="4:14" x14ac:dyDescent="0.3">
      <c r="D1326">
        <v>33100</v>
      </c>
      <c r="N1326">
        <v>66200</v>
      </c>
    </row>
    <row r="1327" spans="4:14" x14ac:dyDescent="0.3">
      <c r="D1327">
        <v>33125</v>
      </c>
      <c r="N1327">
        <v>66250</v>
      </c>
    </row>
    <row r="1328" spans="4:14" x14ac:dyDescent="0.3">
      <c r="D1328">
        <v>33150</v>
      </c>
      <c r="N1328">
        <v>66300</v>
      </c>
    </row>
    <row r="1329" spans="4:14" x14ac:dyDescent="0.3">
      <c r="D1329">
        <v>33175</v>
      </c>
      <c r="N1329">
        <v>66350</v>
      </c>
    </row>
    <row r="1330" spans="4:14" x14ac:dyDescent="0.3">
      <c r="D1330">
        <v>33200</v>
      </c>
      <c r="N1330">
        <v>66400</v>
      </c>
    </row>
    <row r="1331" spans="4:14" x14ac:dyDescent="0.3">
      <c r="D1331">
        <v>33225</v>
      </c>
      <c r="N1331">
        <v>66450</v>
      </c>
    </row>
    <row r="1332" spans="4:14" x14ac:dyDescent="0.3">
      <c r="D1332">
        <v>33250</v>
      </c>
      <c r="N1332">
        <v>66500</v>
      </c>
    </row>
    <row r="1333" spans="4:14" x14ac:dyDescent="0.3">
      <c r="D1333">
        <v>33275</v>
      </c>
      <c r="N1333">
        <v>66550</v>
      </c>
    </row>
    <row r="1334" spans="4:14" x14ac:dyDescent="0.3">
      <c r="D1334">
        <v>33300</v>
      </c>
      <c r="N1334">
        <v>66600</v>
      </c>
    </row>
    <row r="1335" spans="4:14" x14ac:dyDescent="0.3">
      <c r="D1335">
        <v>33325</v>
      </c>
      <c r="N1335">
        <v>66650</v>
      </c>
    </row>
    <row r="1336" spans="4:14" x14ac:dyDescent="0.3">
      <c r="D1336">
        <v>33350</v>
      </c>
      <c r="N1336">
        <v>66700</v>
      </c>
    </row>
    <row r="1337" spans="4:14" x14ac:dyDescent="0.3">
      <c r="D1337">
        <v>33375</v>
      </c>
      <c r="N1337">
        <v>66750</v>
      </c>
    </row>
    <row r="1338" spans="4:14" x14ac:dyDescent="0.3">
      <c r="D1338">
        <v>33400</v>
      </c>
      <c r="N1338">
        <v>66800</v>
      </c>
    </row>
    <row r="1339" spans="4:14" x14ac:dyDescent="0.3">
      <c r="D1339">
        <v>33425</v>
      </c>
      <c r="N1339">
        <v>66850</v>
      </c>
    </row>
    <row r="1340" spans="4:14" x14ac:dyDescent="0.3">
      <c r="D1340">
        <v>33450</v>
      </c>
      <c r="N1340">
        <v>66900</v>
      </c>
    </row>
    <row r="1341" spans="4:14" x14ac:dyDescent="0.3">
      <c r="D1341">
        <v>33475</v>
      </c>
      <c r="N1341">
        <v>66950</v>
      </c>
    </row>
    <row r="1342" spans="4:14" x14ac:dyDescent="0.3">
      <c r="D1342">
        <v>33500</v>
      </c>
      <c r="N1342">
        <v>67000</v>
      </c>
    </row>
    <row r="1343" spans="4:14" x14ac:dyDescent="0.3">
      <c r="D1343">
        <v>33525</v>
      </c>
      <c r="N1343">
        <v>67050</v>
      </c>
    </row>
    <row r="1344" spans="4:14" x14ac:dyDescent="0.3">
      <c r="D1344">
        <v>33550</v>
      </c>
      <c r="N1344">
        <v>67100</v>
      </c>
    </row>
    <row r="1345" spans="4:14" x14ac:dyDescent="0.3">
      <c r="D1345">
        <v>33575</v>
      </c>
      <c r="N1345">
        <v>67150</v>
      </c>
    </row>
    <row r="1346" spans="4:14" x14ac:dyDescent="0.3">
      <c r="D1346">
        <v>33600</v>
      </c>
      <c r="N1346">
        <v>67200</v>
      </c>
    </row>
    <row r="1347" spans="4:14" x14ac:dyDescent="0.3">
      <c r="D1347">
        <v>33625</v>
      </c>
      <c r="N1347">
        <v>67250</v>
      </c>
    </row>
    <row r="1348" spans="4:14" x14ac:dyDescent="0.3">
      <c r="D1348">
        <v>33650</v>
      </c>
      <c r="N1348">
        <v>67300</v>
      </c>
    </row>
    <row r="1349" spans="4:14" x14ac:dyDescent="0.3">
      <c r="D1349">
        <v>33675</v>
      </c>
      <c r="N1349">
        <v>67350</v>
      </c>
    </row>
    <row r="1350" spans="4:14" x14ac:dyDescent="0.3">
      <c r="D1350">
        <v>33700</v>
      </c>
      <c r="N1350">
        <v>67400</v>
      </c>
    </row>
    <row r="1351" spans="4:14" x14ac:dyDescent="0.3">
      <c r="D1351">
        <v>33725</v>
      </c>
      <c r="N1351">
        <v>67450</v>
      </c>
    </row>
    <row r="1352" spans="4:14" x14ac:dyDescent="0.3">
      <c r="D1352">
        <v>33750</v>
      </c>
      <c r="N1352">
        <v>67500</v>
      </c>
    </row>
    <row r="1353" spans="4:14" x14ac:dyDescent="0.3">
      <c r="D1353">
        <v>33775</v>
      </c>
      <c r="N1353">
        <v>67550</v>
      </c>
    </row>
    <row r="1354" spans="4:14" x14ac:dyDescent="0.3">
      <c r="D1354">
        <v>33800</v>
      </c>
      <c r="N1354">
        <v>67600</v>
      </c>
    </row>
    <row r="1355" spans="4:14" x14ac:dyDescent="0.3">
      <c r="D1355">
        <v>33825</v>
      </c>
      <c r="N1355">
        <v>67650</v>
      </c>
    </row>
    <row r="1356" spans="4:14" x14ac:dyDescent="0.3">
      <c r="D1356">
        <v>33850</v>
      </c>
      <c r="N1356">
        <v>67700</v>
      </c>
    </row>
    <row r="1357" spans="4:14" x14ac:dyDescent="0.3">
      <c r="D1357">
        <v>33875</v>
      </c>
      <c r="N1357">
        <v>67750</v>
      </c>
    </row>
    <row r="1358" spans="4:14" x14ac:dyDescent="0.3">
      <c r="D1358">
        <v>33900</v>
      </c>
      <c r="N1358">
        <v>67800</v>
      </c>
    </row>
    <row r="1359" spans="4:14" x14ac:dyDescent="0.3">
      <c r="D1359">
        <v>33925</v>
      </c>
      <c r="N1359">
        <v>67850</v>
      </c>
    </row>
    <row r="1360" spans="4:14" x14ac:dyDescent="0.3">
      <c r="D1360">
        <v>33950</v>
      </c>
      <c r="N1360">
        <v>67900</v>
      </c>
    </row>
    <row r="1361" spans="4:14" x14ac:dyDescent="0.3">
      <c r="D1361">
        <v>33975</v>
      </c>
      <c r="N1361">
        <v>67950</v>
      </c>
    </row>
    <row r="1362" spans="4:14" x14ac:dyDescent="0.3">
      <c r="D1362">
        <v>34000</v>
      </c>
      <c r="N1362">
        <v>68000</v>
      </c>
    </row>
    <row r="1363" spans="4:14" x14ac:dyDescent="0.3">
      <c r="D1363">
        <v>34025</v>
      </c>
      <c r="N1363">
        <v>68050</v>
      </c>
    </row>
    <row r="1364" spans="4:14" x14ac:dyDescent="0.3">
      <c r="D1364">
        <v>34050</v>
      </c>
      <c r="N1364">
        <v>68100</v>
      </c>
    </row>
    <row r="1365" spans="4:14" x14ac:dyDescent="0.3">
      <c r="D1365">
        <v>34075</v>
      </c>
      <c r="N1365">
        <v>68150</v>
      </c>
    </row>
    <row r="1366" spans="4:14" x14ac:dyDescent="0.3">
      <c r="D1366">
        <v>34100</v>
      </c>
      <c r="N1366">
        <v>68200</v>
      </c>
    </row>
    <row r="1367" spans="4:14" x14ac:dyDescent="0.3">
      <c r="D1367">
        <v>34125</v>
      </c>
      <c r="N1367">
        <v>68250</v>
      </c>
    </row>
    <row r="1368" spans="4:14" x14ac:dyDescent="0.3">
      <c r="D1368">
        <v>34150</v>
      </c>
      <c r="N1368">
        <v>68300</v>
      </c>
    </row>
    <row r="1369" spans="4:14" x14ac:dyDescent="0.3">
      <c r="D1369">
        <v>34175</v>
      </c>
      <c r="N1369">
        <v>68350</v>
      </c>
    </row>
    <row r="1370" spans="4:14" x14ac:dyDescent="0.3">
      <c r="D1370">
        <v>34200</v>
      </c>
      <c r="N1370">
        <v>68400</v>
      </c>
    </row>
    <row r="1371" spans="4:14" x14ac:dyDescent="0.3">
      <c r="D1371">
        <v>34225</v>
      </c>
      <c r="N1371">
        <v>68450</v>
      </c>
    </row>
    <row r="1372" spans="4:14" x14ac:dyDescent="0.3">
      <c r="D1372">
        <v>34250</v>
      </c>
      <c r="N1372">
        <v>68500</v>
      </c>
    </row>
    <row r="1373" spans="4:14" x14ac:dyDescent="0.3">
      <c r="D1373">
        <v>34275</v>
      </c>
      <c r="N1373">
        <v>68550</v>
      </c>
    </row>
    <row r="1374" spans="4:14" x14ac:dyDescent="0.3">
      <c r="D1374">
        <v>34300</v>
      </c>
      <c r="N1374">
        <v>68600</v>
      </c>
    </row>
    <row r="1375" spans="4:14" x14ac:dyDescent="0.3">
      <c r="D1375">
        <v>34325</v>
      </c>
      <c r="N1375">
        <v>68650</v>
      </c>
    </row>
    <row r="1376" spans="4:14" x14ac:dyDescent="0.3">
      <c r="D1376">
        <v>34350</v>
      </c>
      <c r="N1376">
        <v>68700</v>
      </c>
    </row>
    <row r="1377" spans="4:14" x14ac:dyDescent="0.3">
      <c r="D1377">
        <v>34375</v>
      </c>
      <c r="N1377">
        <v>68750</v>
      </c>
    </row>
    <row r="1378" spans="4:14" x14ac:dyDescent="0.3">
      <c r="D1378">
        <v>34400</v>
      </c>
      <c r="N1378">
        <v>68800</v>
      </c>
    </row>
    <row r="1379" spans="4:14" x14ac:dyDescent="0.3">
      <c r="D1379">
        <v>34425</v>
      </c>
      <c r="N1379">
        <v>68850</v>
      </c>
    </row>
    <row r="1380" spans="4:14" x14ac:dyDescent="0.3">
      <c r="D1380">
        <v>34450</v>
      </c>
      <c r="N1380">
        <v>68900</v>
      </c>
    </row>
    <row r="1381" spans="4:14" x14ac:dyDescent="0.3">
      <c r="D1381">
        <v>34475</v>
      </c>
      <c r="N1381">
        <v>68950</v>
      </c>
    </row>
    <row r="1382" spans="4:14" x14ac:dyDescent="0.3">
      <c r="D1382">
        <v>34500</v>
      </c>
      <c r="N1382">
        <v>69000</v>
      </c>
    </row>
    <row r="1383" spans="4:14" x14ac:dyDescent="0.3">
      <c r="D1383">
        <v>34525</v>
      </c>
      <c r="N1383">
        <v>69050</v>
      </c>
    </row>
    <row r="1384" spans="4:14" x14ac:dyDescent="0.3">
      <c r="D1384">
        <v>34550</v>
      </c>
      <c r="N1384">
        <v>69100</v>
      </c>
    </row>
    <row r="1385" spans="4:14" x14ac:dyDescent="0.3">
      <c r="D1385">
        <v>34575</v>
      </c>
      <c r="N1385">
        <v>69150</v>
      </c>
    </row>
    <row r="1386" spans="4:14" x14ac:dyDescent="0.3">
      <c r="D1386">
        <v>34600</v>
      </c>
      <c r="N1386">
        <v>69200</v>
      </c>
    </row>
    <row r="1387" spans="4:14" x14ac:dyDescent="0.3">
      <c r="D1387">
        <v>34625</v>
      </c>
      <c r="N1387">
        <v>69250</v>
      </c>
    </row>
    <row r="1388" spans="4:14" x14ac:dyDescent="0.3">
      <c r="D1388">
        <v>34650</v>
      </c>
      <c r="N1388">
        <v>69300</v>
      </c>
    </row>
    <row r="1389" spans="4:14" x14ac:dyDescent="0.3">
      <c r="D1389">
        <v>34675</v>
      </c>
      <c r="N1389">
        <v>69350</v>
      </c>
    </row>
    <row r="1390" spans="4:14" x14ac:dyDescent="0.3">
      <c r="D1390">
        <v>34700</v>
      </c>
      <c r="N1390">
        <v>69400</v>
      </c>
    </row>
    <row r="1391" spans="4:14" x14ac:dyDescent="0.3">
      <c r="D1391">
        <v>34725</v>
      </c>
      <c r="N1391">
        <v>69450</v>
      </c>
    </row>
    <row r="1392" spans="4:14" x14ac:dyDescent="0.3">
      <c r="D1392">
        <v>34750</v>
      </c>
      <c r="N1392">
        <v>69500</v>
      </c>
    </row>
    <row r="1393" spans="4:14" x14ac:dyDescent="0.3">
      <c r="D1393">
        <v>34775</v>
      </c>
      <c r="N1393">
        <v>69550</v>
      </c>
    </row>
    <row r="1394" spans="4:14" x14ac:dyDescent="0.3">
      <c r="D1394">
        <v>34800</v>
      </c>
      <c r="N1394">
        <v>69600</v>
      </c>
    </row>
    <row r="1395" spans="4:14" x14ac:dyDescent="0.3">
      <c r="D1395">
        <v>34825</v>
      </c>
      <c r="N1395">
        <v>69650</v>
      </c>
    </row>
    <row r="1396" spans="4:14" x14ac:dyDescent="0.3">
      <c r="D1396">
        <v>34850</v>
      </c>
      <c r="N1396">
        <v>69700</v>
      </c>
    </row>
    <row r="1397" spans="4:14" x14ac:dyDescent="0.3">
      <c r="D1397">
        <v>34875</v>
      </c>
      <c r="N1397">
        <v>69750</v>
      </c>
    </row>
    <row r="1398" spans="4:14" x14ac:dyDescent="0.3">
      <c r="D1398">
        <v>34900</v>
      </c>
      <c r="N1398">
        <v>69800</v>
      </c>
    </row>
    <row r="1399" spans="4:14" x14ac:dyDescent="0.3">
      <c r="D1399">
        <v>34925</v>
      </c>
      <c r="N1399">
        <v>69850</v>
      </c>
    </row>
    <row r="1400" spans="4:14" x14ac:dyDescent="0.3">
      <c r="D1400">
        <v>34950</v>
      </c>
      <c r="N1400">
        <v>69900</v>
      </c>
    </row>
    <row r="1401" spans="4:14" x14ac:dyDescent="0.3">
      <c r="D1401">
        <v>34975</v>
      </c>
      <c r="N1401">
        <v>69950</v>
      </c>
    </row>
    <row r="1402" spans="4:14" x14ac:dyDescent="0.3">
      <c r="D1402">
        <v>35000</v>
      </c>
      <c r="N1402">
        <v>70000</v>
      </c>
    </row>
    <row r="1403" spans="4:14" x14ac:dyDescent="0.3">
      <c r="D1403">
        <v>35025</v>
      </c>
    </row>
    <row r="1404" spans="4:14" x14ac:dyDescent="0.3">
      <c r="D1404">
        <v>35050</v>
      </c>
    </row>
    <row r="1405" spans="4:14" x14ac:dyDescent="0.3">
      <c r="D1405">
        <v>35075</v>
      </c>
    </row>
    <row r="1406" spans="4:14" x14ac:dyDescent="0.3">
      <c r="D1406">
        <v>35100</v>
      </c>
    </row>
    <row r="1407" spans="4:14" x14ac:dyDescent="0.3">
      <c r="D1407">
        <v>35125</v>
      </c>
    </row>
    <row r="1408" spans="4:14" x14ac:dyDescent="0.3">
      <c r="D1408">
        <v>35150</v>
      </c>
    </row>
    <row r="1409" spans="4:4" x14ac:dyDescent="0.3">
      <c r="D1409">
        <v>35175</v>
      </c>
    </row>
    <row r="1410" spans="4:4" x14ac:dyDescent="0.3">
      <c r="D1410">
        <v>35200</v>
      </c>
    </row>
    <row r="1411" spans="4:4" x14ac:dyDescent="0.3">
      <c r="D1411">
        <v>35225</v>
      </c>
    </row>
    <row r="1412" spans="4:4" x14ac:dyDescent="0.3">
      <c r="D1412">
        <v>35250</v>
      </c>
    </row>
    <row r="1413" spans="4:4" x14ac:dyDescent="0.3">
      <c r="D1413">
        <v>35275</v>
      </c>
    </row>
    <row r="1414" spans="4:4" x14ac:dyDescent="0.3">
      <c r="D1414">
        <v>35300</v>
      </c>
    </row>
    <row r="1415" spans="4:4" x14ac:dyDescent="0.3">
      <c r="D1415">
        <v>35325</v>
      </c>
    </row>
    <row r="1416" spans="4:4" x14ac:dyDescent="0.3">
      <c r="D1416">
        <v>35350</v>
      </c>
    </row>
    <row r="1417" spans="4:4" x14ac:dyDescent="0.3">
      <c r="D1417">
        <v>35375</v>
      </c>
    </row>
    <row r="1418" spans="4:4" x14ac:dyDescent="0.3">
      <c r="D1418">
        <v>35400</v>
      </c>
    </row>
    <row r="1419" spans="4:4" x14ac:dyDescent="0.3">
      <c r="D1419">
        <v>35425</v>
      </c>
    </row>
    <row r="1420" spans="4:4" x14ac:dyDescent="0.3">
      <c r="D1420">
        <v>35450</v>
      </c>
    </row>
    <row r="1421" spans="4:4" x14ac:dyDescent="0.3">
      <c r="D1421">
        <v>35475</v>
      </c>
    </row>
    <row r="1422" spans="4:4" x14ac:dyDescent="0.3">
      <c r="D1422">
        <v>35500</v>
      </c>
    </row>
    <row r="1423" spans="4:4" x14ac:dyDescent="0.3">
      <c r="D1423">
        <v>35525</v>
      </c>
    </row>
    <row r="1424" spans="4:4" x14ac:dyDescent="0.3">
      <c r="D1424">
        <v>35550</v>
      </c>
    </row>
    <row r="1425" spans="4:4" x14ac:dyDescent="0.3">
      <c r="D1425">
        <v>35575</v>
      </c>
    </row>
    <row r="1426" spans="4:4" x14ac:dyDescent="0.3">
      <c r="D1426">
        <v>35600</v>
      </c>
    </row>
    <row r="1427" spans="4:4" x14ac:dyDescent="0.3">
      <c r="D1427">
        <v>35625</v>
      </c>
    </row>
    <row r="1428" spans="4:4" x14ac:dyDescent="0.3">
      <c r="D1428">
        <v>35650</v>
      </c>
    </row>
    <row r="1429" spans="4:4" x14ac:dyDescent="0.3">
      <c r="D1429">
        <v>35675</v>
      </c>
    </row>
    <row r="1430" spans="4:4" x14ac:dyDescent="0.3">
      <c r="D1430">
        <v>35700</v>
      </c>
    </row>
    <row r="1431" spans="4:4" x14ac:dyDescent="0.3">
      <c r="D1431">
        <v>35725</v>
      </c>
    </row>
    <row r="1432" spans="4:4" x14ac:dyDescent="0.3">
      <c r="D1432">
        <v>35750</v>
      </c>
    </row>
    <row r="1433" spans="4:4" x14ac:dyDescent="0.3">
      <c r="D1433">
        <v>35775</v>
      </c>
    </row>
    <row r="1434" spans="4:4" x14ac:dyDescent="0.3">
      <c r="D1434">
        <v>35800</v>
      </c>
    </row>
    <row r="1435" spans="4:4" x14ac:dyDescent="0.3">
      <c r="D1435">
        <v>35825</v>
      </c>
    </row>
    <row r="1436" spans="4:4" x14ac:dyDescent="0.3">
      <c r="D1436">
        <v>35850</v>
      </c>
    </row>
    <row r="1437" spans="4:4" x14ac:dyDescent="0.3">
      <c r="D1437">
        <v>35875</v>
      </c>
    </row>
    <row r="1438" spans="4:4" x14ac:dyDescent="0.3">
      <c r="D1438">
        <v>35900</v>
      </c>
    </row>
    <row r="1439" spans="4:4" x14ac:dyDescent="0.3">
      <c r="D1439">
        <v>35925</v>
      </c>
    </row>
    <row r="1440" spans="4:4" x14ac:dyDescent="0.3">
      <c r="D1440">
        <v>35950</v>
      </c>
    </row>
    <row r="1441" spans="4:4" x14ac:dyDescent="0.3">
      <c r="D1441">
        <v>35975</v>
      </c>
    </row>
    <row r="1442" spans="4:4" x14ac:dyDescent="0.3">
      <c r="D1442">
        <v>36000</v>
      </c>
    </row>
    <row r="1443" spans="4:4" x14ac:dyDescent="0.3">
      <c r="D1443">
        <v>36025</v>
      </c>
    </row>
    <row r="1444" spans="4:4" x14ac:dyDescent="0.3">
      <c r="D1444">
        <v>36050</v>
      </c>
    </row>
    <row r="1445" spans="4:4" x14ac:dyDescent="0.3">
      <c r="D1445">
        <v>36075</v>
      </c>
    </row>
    <row r="1446" spans="4:4" x14ac:dyDescent="0.3">
      <c r="D1446">
        <v>36100</v>
      </c>
    </row>
    <row r="1447" spans="4:4" x14ac:dyDescent="0.3">
      <c r="D1447">
        <v>36125</v>
      </c>
    </row>
    <row r="1448" spans="4:4" x14ac:dyDescent="0.3">
      <c r="D1448">
        <v>36150</v>
      </c>
    </row>
    <row r="1449" spans="4:4" x14ac:dyDescent="0.3">
      <c r="D1449">
        <v>36175</v>
      </c>
    </row>
    <row r="1450" spans="4:4" x14ac:dyDescent="0.3">
      <c r="D1450">
        <v>36200</v>
      </c>
    </row>
    <row r="1451" spans="4:4" x14ac:dyDescent="0.3">
      <c r="D1451">
        <v>36225</v>
      </c>
    </row>
    <row r="1452" spans="4:4" x14ac:dyDescent="0.3">
      <c r="D1452">
        <v>36250</v>
      </c>
    </row>
    <row r="1453" spans="4:4" x14ac:dyDescent="0.3">
      <c r="D1453">
        <v>36275</v>
      </c>
    </row>
    <row r="1454" spans="4:4" x14ac:dyDescent="0.3">
      <c r="D1454">
        <v>36300</v>
      </c>
    </row>
    <row r="1455" spans="4:4" x14ac:dyDescent="0.3">
      <c r="D1455">
        <v>36325</v>
      </c>
    </row>
    <row r="1456" spans="4:4" x14ac:dyDescent="0.3">
      <c r="D1456">
        <v>36350</v>
      </c>
    </row>
    <row r="1457" spans="4:4" x14ac:dyDescent="0.3">
      <c r="D1457">
        <v>36375</v>
      </c>
    </row>
    <row r="1458" spans="4:4" x14ac:dyDescent="0.3">
      <c r="D1458">
        <v>36400</v>
      </c>
    </row>
    <row r="1459" spans="4:4" x14ac:dyDescent="0.3">
      <c r="D1459">
        <v>36425</v>
      </c>
    </row>
    <row r="1460" spans="4:4" x14ac:dyDescent="0.3">
      <c r="D1460">
        <v>36450</v>
      </c>
    </row>
    <row r="1461" spans="4:4" x14ac:dyDescent="0.3">
      <c r="D1461">
        <v>36475</v>
      </c>
    </row>
    <row r="1462" spans="4:4" x14ac:dyDescent="0.3">
      <c r="D1462">
        <v>36500</v>
      </c>
    </row>
    <row r="1463" spans="4:4" x14ac:dyDescent="0.3">
      <c r="D1463">
        <v>36525</v>
      </c>
    </row>
    <row r="1464" spans="4:4" x14ac:dyDescent="0.3">
      <c r="D1464">
        <v>36550</v>
      </c>
    </row>
    <row r="1465" spans="4:4" x14ac:dyDescent="0.3">
      <c r="D1465">
        <v>36575</v>
      </c>
    </row>
    <row r="1466" spans="4:4" x14ac:dyDescent="0.3">
      <c r="D1466">
        <v>36600</v>
      </c>
    </row>
    <row r="1467" spans="4:4" x14ac:dyDescent="0.3">
      <c r="D1467">
        <v>36625</v>
      </c>
    </row>
    <row r="1468" spans="4:4" x14ac:dyDescent="0.3">
      <c r="D1468">
        <v>36650</v>
      </c>
    </row>
    <row r="1469" spans="4:4" x14ac:dyDescent="0.3">
      <c r="D1469">
        <v>36675</v>
      </c>
    </row>
    <row r="1470" spans="4:4" x14ac:dyDescent="0.3">
      <c r="D1470">
        <v>36700</v>
      </c>
    </row>
    <row r="1471" spans="4:4" x14ac:dyDescent="0.3">
      <c r="D1471">
        <v>36725</v>
      </c>
    </row>
    <row r="1472" spans="4:4" x14ac:dyDescent="0.3">
      <c r="D1472">
        <v>36750</v>
      </c>
    </row>
    <row r="1473" spans="4:4" x14ac:dyDescent="0.3">
      <c r="D1473">
        <v>36775</v>
      </c>
    </row>
    <row r="1474" spans="4:4" x14ac:dyDescent="0.3">
      <c r="D1474">
        <v>36800</v>
      </c>
    </row>
    <row r="1475" spans="4:4" x14ac:dyDescent="0.3">
      <c r="D1475">
        <v>36825</v>
      </c>
    </row>
    <row r="1476" spans="4:4" x14ac:dyDescent="0.3">
      <c r="D1476">
        <v>36850</v>
      </c>
    </row>
    <row r="1477" spans="4:4" x14ac:dyDescent="0.3">
      <c r="D1477">
        <v>36875</v>
      </c>
    </row>
    <row r="1478" spans="4:4" x14ac:dyDescent="0.3">
      <c r="D1478">
        <v>36900</v>
      </c>
    </row>
    <row r="1479" spans="4:4" x14ac:dyDescent="0.3">
      <c r="D1479">
        <v>36925</v>
      </c>
    </row>
    <row r="1480" spans="4:4" x14ac:dyDescent="0.3">
      <c r="D1480">
        <v>36950</v>
      </c>
    </row>
    <row r="1481" spans="4:4" x14ac:dyDescent="0.3">
      <c r="D1481">
        <v>36975</v>
      </c>
    </row>
    <row r="1482" spans="4:4" x14ac:dyDescent="0.3">
      <c r="D1482">
        <v>37000</v>
      </c>
    </row>
    <row r="1483" spans="4:4" x14ac:dyDescent="0.3">
      <c r="D1483">
        <v>37025</v>
      </c>
    </row>
    <row r="1484" spans="4:4" x14ac:dyDescent="0.3">
      <c r="D1484">
        <v>37050</v>
      </c>
    </row>
    <row r="1485" spans="4:4" x14ac:dyDescent="0.3">
      <c r="D1485">
        <v>37075</v>
      </c>
    </row>
    <row r="1486" spans="4:4" x14ac:dyDescent="0.3">
      <c r="D1486">
        <v>37100</v>
      </c>
    </row>
    <row r="1487" spans="4:4" x14ac:dyDescent="0.3">
      <c r="D1487">
        <v>37125</v>
      </c>
    </row>
    <row r="1488" spans="4:4" x14ac:dyDescent="0.3">
      <c r="D1488">
        <v>37150</v>
      </c>
    </row>
    <row r="1489" spans="4:4" x14ac:dyDescent="0.3">
      <c r="D1489">
        <v>37175</v>
      </c>
    </row>
    <row r="1490" spans="4:4" x14ac:dyDescent="0.3">
      <c r="D1490">
        <v>37200</v>
      </c>
    </row>
    <row r="1491" spans="4:4" x14ac:dyDescent="0.3">
      <c r="D1491">
        <v>37225</v>
      </c>
    </row>
    <row r="1492" spans="4:4" x14ac:dyDescent="0.3">
      <c r="D1492">
        <v>37250</v>
      </c>
    </row>
    <row r="1493" spans="4:4" x14ac:dyDescent="0.3">
      <c r="D1493">
        <v>37275</v>
      </c>
    </row>
    <row r="1494" spans="4:4" x14ac:dyDescent="0.3">
      <c r="D1494">
        <v>37300</v>
      </c>
    </row>
    <row r="1495" spans="4:4" x14ac:dyDescent="0.3">
      <c r="D1495">
        <v>37325</v>
      </c>
    </row>
    <row r="1496" spans="4:4" x14ac:dyDescent="0.3">
      <c r="D1496">
        <v>37350</v>
      </c>
    </row>
    <row r="1497" spans="4:4" x14ac:dyDescent="0.3">
      <c r="D1497">
        <v>37375</v>
      </c>
    </row>
    <row r="1498" spans="4:4" x14ac:dyDescent="0.3">
      <c r="D1498">
        <v>37400</v>
      </c>
    </row>
    <row r="1499" spans="4:4" x14ac:dyDescent="0.3">
      <c r="D1499">
        <v>37425</v>
      </c>
    </row>
    <row r="1500" spans="4:4" x14ac:dyDescent="0.3">
      <c r="D1500">
        <v>37450</v>
      </c>
    </row>
    <row r="1501" spans="4:4" x14ac:dyDescent="0.3">
      <c r="D1501">
        <v>37475</v>
      </c>
    </row>
    <row r="1502" spans="4:4" x14ac:dyDescent="0.3">
      <c r="D1502">
        <v>37500</v>
      </c>
    </row>
    <row r="1503" spans="4:4" x14ac:dyDescent="0.3">
      <c r="D1503">
        <v>37525</v>
      </c>
    </row>
    <row r="1504" spans="4:4" x14ac:dyDescent="0.3">
      <c r="D1504">
        <v>37550</v>
      </c>
    </row>
    <row r="1505" spans="4:4" x14ac:dyDescent="0.3">
      <c r="D1505">
        <v>37575</v>
      </c>
    </row>
    <row r="1506" spans="4:4" x14ac:dyDescent="0.3">
      <c r="D1506">
        <v>37600</v>
      </c>
    </row>
    <row r="1507" spans="4:4" x14ac:dyDescent="0.3">
      <c r="D1507">
        <v>37625</v>
      </c>
    </row>
    <row r="1508" spans="4:4" x14ac:dyDescent="0.3">
      <c r="D1508">
        <v>37650</v>
      </c>
    </row>
    <row r="1509" spans="4:4" x14ac:dyDescent="0.3">
      <c r="D1509">
        <v>37675</v>
      </c>
    </row>
    <row r="1510" spans="4:4" x14ac:dyDescent="0.3">
      <c r="D1510">
        <v>37700</v>
      </c>
    </row>
    <row r="1511" spans="4:4" x14ac:dyDescent="0.3">
      <c r="D1511">
        <v>37725</v>
      </c>
    </row>
    <row r="1512" spans="4:4" x14ac:dyDescent="0.3">
      <c r="D1512">
        <v>37750</v>
      </c>
    </row>
    <row r="1513" spans="4:4" x14ac:dyDescent="0.3">
      <c r="D1513">
        <v>37775</v>
      </c>
    </row>
    <row r="1514" spans="4:4" x14ac:dyDescent="0.3">
      <c r="D1514">
        <v>37800</v>
      </c>
    </row>
    <row r="1515" spans="4:4" x14ac:dyDescent="0.3">
      <c r="D1515">
        <v>37825</v>
      </c>
    </row>
    <row r="1516" spans="4:4" x14ac:dyDescent="0.3">
      <c r="D1516">
        <v>37850</v>
      </c>
    </row>
    <row r="1517" spans="4:4" x14ac:dyDescent="0.3">
      <c r="D1517">
        <v>37875</v>
      </c>
    </row>
    <row r="1518" spans="4:4" x14ac:dyDescent="0.3">
      <c r="D1518">
        <v>37900</v>
      </c>
    </row>
    <row r="1519" spans="4:4" x14ac:dyDescent="0.3">
      <c r="D1519">
        <v>37925</v>
      </c>
    </row>
    <row r="1520" spans="4:4" x14ac:dyDescent="0.3">
      <c r="D1520">
        <v>37950</v>
      </c>
    </row>
    <row r="1521" spans="4:4" x14ac:dyDescent="0.3">
      <c r="D1521">
        <v>37975</v>
      </c>
    </row>
    <row r="1522" spans="4:4" x14ac:dyDescent="0.3">
      <c r="D1522">
        <v>38000</v>
      </c>
    </row>
    <row r="1523" spans="4:4" x14ac:dyDescent="0.3">
      <c r="D1523">
        <v>38025</v>
      </c>
    </row>
    <row r="1524" spans="4:4" x14ac:dyDescent="0.3">
      <c r="D1524">
        <v>38050</v>
      </c>
    </row>
    <row r="1525" spans="4:4" x14ac:dyDescent="0.3">
      <c r="D1525">
        <v>38075</v>
      </c>
    </row>
    <row r="1526" spans="4:4" x14ac:dyDescent="0.3">
      <c r="D1526">
        <v>38100</v>
      </c>
    </row>
    <row r="1527" spans="4:4" x14ac:dyDescent="0.3">
      <c r="D1527">
        <v>38125</v>
      </c>
    </row>
    <row r="1528" spans="4:4" x14ac:dyDescent="0.3">
      <c r="D1528">
        <v>38150</v>
      </c>
    </row>
    <row r="1529" spans="4:4" x14ac:dyDescent="0.3">
      <c r="D1529">
        <v>38175</v>
      </c>
    </row>
    <row r="1530" spans="4:4" x14ac:dyDescent="0.3">
      <c r="D1530">
        <v>38200</v>
      </c>
    </row>
    <row r="1531" spans="4:4" x14ac:dyDescent="0.3">
      <c r="D1531">
        <v>38225</v>
      </c>
    </row>
    <row r="1532" spans="4:4" x14ac:dyDescent="0.3">
      <c r="D1532">
        <v>38250</v>
      </c>
    </row>
    <row r="1533" spans="4:4" x14ac:dyDescent="0.3">
      <c r="D1533">
        <v>38275</v>
      </c>
    </row>
    <row r="1534" spans="4:4" x14ac:dyDescent="0.3">
      <c r="D1534">
        <v>38300</v>
      </c>
    </row>
    <row r="1535" spans="4:4" x14ac:dyDescent="0.3">
      <c r="D1535">
        <v>38325</v>
      </c>
    </row>
    <row r="1536" spans="4:4" x14ac:dyDescent="0.3">
      <c r="D1536">
        <v>38350</v>
      </c>
    </row>
    <row r="1537" spans="4:4" x14ac:dyDescent="0.3">
      <c r="D1537">
        <v>38375</v>
      </c>
    </row>
    <row r="1538" spans="4:4" x14ac:dyDescent="0.3">
      <c r="D1538">
        <v>38400</v>
      </c>
    </row>
    <row r="1539" spans="4:4" x14ac:dyDescent="0.3">
      <c r="D1539">
        <v>38425</v>
      </c>
    </row>
    <row r="1540" spans="4:4" x14ac:dyDescent="0.3">
      <c r="D1540">
        <v>38450</v>
      </c>
    </row>
    <row r="1541" spans="4:4" x14ac:dyDescent="0.3">
      <c r="D1541">
        <v>38475</v>
      </c>
    </row>
    <row r="1542" spans="4:4" x14ac:dyDescent="0.3">
      <c r="D1542">
        <v>38500</v>
      </c>
    </row>
    <row r="1543" spans="4:4" x14ac:dyDescent="0.3">
      <c r="D1543">
        <v>38525</v>
      </c>
    </row>
    <row r="1544" spans="4:4" x14ac:dyDescent="0.3">
      <c r="D1544">
        <v>38550</v>
      </c>
    </row>
    <row r="1545" spans="4:4" x14ac:dyDescent="0.3">
      <c r="D1545">
        <v>38575</v>
      </c>
    </row>
    <row r="1546" spans="4:4" x14ac:dyDescent="0.3">
      <c r="D1546">
        <v>38600</v>
      </c>
    </row>
    <row r="1547" spans="4:4" x14ac:dyDescent="0.3">
      <c r="D1547">
        <v>38625</v>
      </c>
    </row>
    <row r="1548" spans="4:4" x14ac:dyDescent="0.3">
      <c r="D1548">
        <v>38650</v>
      </c>
    </row>
    <row r="1549" spans="4:4" x14ac:dyDescent="0.3">
      <c r="D1549">
        <v>38675</v>
      </c>
    </row>
    <row r="1550" spans="4:4" x14ac:dyDescent="0.3">
      <c r="D1550">
        <v>38700</v>
      </c>
    </row>
    <row r="1551" spans="4:4" x14ac:dyDescent="0.3">
      <c r="D1551">
        <v>38725</v>
      </c>
    </row>
    <row r="1552" spans="4:4" x14ac:dyDescent="0.3">
      <c r="D1552">
        <v>38750</v>
      </c>
    </row>
    <row r="1553" spans="4:4" x14ac:dyDescent="0.3">
      <c r="D1553">
        <v>38775</v>
      </c>
    </row>
    <row r="1554" spans="4:4" x14ac:dyDescent="0.3">
      <c r="D1554">
        <v>38800</v>
      </c>
    </row>
    <row r="1555" spans="4:4" x14ac:dyDescent="0.3">
      <c r="D1555">
        <v>38825</v>
      </c>
    </row>
    <row r="1556" spans="4:4" x14ac:dyDescent="0.3">
      <c r="D1556">
        <v>38850</v>
      </c>
    </row>
    <row r="1557" spans="4:4" x14ac:dyDescent="0.3">
      <c r="D1557">
        <v>38875</v>
      </c>
    </row>
    <row r="1558" spans="4:4" x14ac:dyDescent="0.3">
      <c r="D1558">
        <v>38900</v>
      </c>
    </row>
    <row r="1559" spans="4:4" x14ac:dyDescent="0.3">
      <c r="D1559">
        <v>38925</v>
      </c>
    </row>
    <row r="1560" spans="4:4" x14ac:dyDescent="0.3">
      <c r="D1560">
        <v>38950</v>
      </c>
    </row>
    <row r="1561" spans="4:4" x14ac:dyDescent="0.3">
      <c r="D1561">
        <v>38975</v>
      </c>
    </row>
    <row r="1562" spans="4:4" x14ac:dyDescent="0.3">
      <c r="D1562">
        <v>39000</v>
      </c>
    </row>
    <row r="1563" spans="4:4" x14ac:dyDescent="0.3">
      <c r="D1563">
        <v>39025</v>
      </c>
    </row>
    <row r="1564" spans="4:4" x14ac:dyDescent="0.3">
      <c r="D1564">
        <v>39050</v>
      </c>
    </row>
    <row r="1565" spans="4:4" x14ac:dyDescent="0.3">
      <c r="D1565">
        <v>39075</v>
      </c>
    </row>
    <row r="1566" spans="4:4" x14ac:dyDescent="0.3">
      <c r="D1566">
        <v>39100</v>
      </c>
    </row>
    <row r="1567" spans="4:4" x14ac:dyDescent="0.3">
      <c r="D1567">
        <v>39125</v>
      </c>
    </row>
    <row r="1568" spans="4:4" x14ac:dyDescent="0.3">
      <c r="D1568">
        <v>39150</v>
      </c>
    </row>
    <row r="1569" spans="4:4" x14ac:dyDescent="0.3">
      <c r="D1569">
        <v>39175</v>
      </c>
    </row>
    <row r="1570" spans="4:4" x14ac:dyDescent="0.3">
      <c r="D1570">
        <v>39200</v>
      </c>
    </row>
    <row r="1571" spans="4:4" x14ac:dyDescent="0.3">
      <c r="D1571">
        <v>39225</v>
      </c>
    </row>
    <row r="1572" spans="4:4" x14ac:dyDescent="0.3">
      <c r="D1572">
        <v>39250</v>
      </c>
    </row>
    <row r="1573" spans="4:4" x14ac:dyDescent="0.3">
      <c r="D1573">
        <v>39275</v>
      </c>
    </row>
    <row r="1574" spans="4:4" x14ac:dyDescent="0.3">
      <c r="D1574">
        <v>39300</v>
      </c>
    </row>
    <row r="1575" spans="4:4" x14ac:dyDescent="0.3">
      <c r="D1575">
        <v>39325</v>
      </c>
    </row>
    <row r="1576" spans="4:4" x14ac:dyDescent="0.3">
      <c r="D1576">
        <v>39350</v>
      </c>
    </row>
    <row r="1577" spans="4:4" x14ac:dyDescent="0.3">
      <c r="D1577">
        <v>39375</v>
      </c>
    </row>
    <row r="1578" spans="4:4" x14ac:dyDescent="0.3">
      <c r="D1578">
        <v>39400</v>
      </c>
    </row>
    <row r="1579" spans="4:4" x14ac:dyDescent="0.3">
      <c r="D1579">
        <v>39425</v>
      </c>
    </row>
    <row r="1580" spans="4:4" x14ac:dyDescent="0.3">
      <c r="D1580">
        <v>39450</v>
      </c>
    </row>
    <row r="1581" spans="4:4" x14ac:dyDescent="0.3">
      <c r="D1581">
        <v>39475</v>
      </c>
    </row>
    <row r="1582" spans="4:4" x14ac:dyDescent="0.3">
      <c r="D1582">
        <v>39500</v>
      </c>
    </row>
    <row r="1583" spans="4:4" x14ac:dyDescent="0.3">
      <c r="D1583">
        <v>39525</v>
      </c>
    </row>
    <row r="1584" spans="4:4" x14ac:dyDescent="0.3">
      <c r="D1584">
        <v>39550</v>
      </c>
    </row>
    <row r="1585" spans="4:4" x14ac:dyDescent="0.3">
      <c r="D1585">
        <v>39575</v>
      </c>
    </row>
    <row r="1586" spans="4:4" x14ac:dyDescent="0.3">
      <c r="D1586">
        <v>39600</v>
      </c>
    </row>
    <row r="1587" spans="4:4" x14ac:dyDescent="0.3">
      <c r="D1587">
        <v>39625</v>
      </c>
    </row>
    <row r="1588" spans="4:4" x14ac:dyDescent="0.3">
      <c r="D1588">
        <v>39650</v>
      </c>
    </row>
    <row r="1589" spans="4:4" x14ac:dyDescent="0.3">
      <c r="D1589">
        <v>39675</v>
      </c>
    </row>
    <row r="1590" spans="4:4" x14ac:dyDescent="0.3">
      <c r="D1590">
        <v>39700</v>
      </c>
    </row>
    <row r="1591" spans="4:4" x14ac:dyDescent="0.3">
      <c r="D1591">
        <v>39725</v>
      </c>
    </row>
    <row r="1592" spans="4:4" x14ac:dyDescent="0.3">
      <c r="D1592">
        <v>39750</v>
      </c>
    </row>
    <row r="1593" spans="4:4" x14ac:dyDescent="0.3">
      <c r="D1593">
        <v>39775</v>
      </c>
    </row>
    <row r="1594" spans="4:4" x14ac:dyDescent="0.3">
      <c r="D1594">
        <v>39800</v>
      </c>
    </row>
    <row r="1595" spans="4:4" x14ac:dyDescent="0.3">
      <c r="D1595">
        <v>39825</v>
      </c>
    </row>
    <row r="1596" spans="4:4" x14ac:dyDescent="0.3">
      <c r="D1596">
        <v>39850</v>
      </c>
    </row>
    <row r="1597" spans="4:4" x14ac:dyDescent="0.3">
      <c r="D1597">
        <v>39875</v>
      </c>
    </row>
    <row r="1598" spans="4:4" x14ac:dyDescent="0.3">
      <c r="D1598">
        <v>39900</v>
      </c>
    </row>
    <row r="1599" spans="4:4" x14ac:dyDescent="0.3">
      <c r="D1599">
        <v>39925</v>
      </c>
    </row>
    <row r="1600" spans="4:4" x14ac:dyDescent="0.3">
      <c r="D1600">
        <v>39950</v>
      </c>
    </row>
    <row r="1601" spans="4:4" x14ac:dyDescent="0.3">
      <c r="D1601">
        <v>39975</v>
      </c>
    </row>
    <row r="1602" spans="4:4" x14ac:dyDescent="0.3">
      <c r="D1602">
        <v>40000</v>
      </c>
    </row>
    <row r="1603" spans="4:4" x14ac:dyDescent="0.3">
      <c r="D1603">
        <v>40025</v>
      </c>
    </row>
    <row r="1604" spans="4:4" x14ac:dyDescent="0.3">
      <c r="D1604">
        <v>40050</v>
      </c>
    </row>
    <row r="1605" spans="4:4" x14ac:dyDescent="0.3">
      <c r="D1605">
        <v>40075</v>
      </c>
    </row>
    <row r="1606" spans="4:4" x14ac:dyDescent="0.3">
      <c r="D1606">
        <v>40100</v>
      </c>
    </row>
    <row r="1607" spans="4:4" x14ac:dyDescent="0.3">
      <c r="D1607">
        <v>40125</v>
      </c>
    </row>
    <row r="1608" spans="4:4" x14ac:dyDescent="0.3">
      <c r="D1608">
        <v>40150</v>
      </c>
    </row>
    <row r="1609" spans="4:4" x14ac:dyDescent="0.3">
      <c r="D1609">
        <v>40175</v>
      </c>
    </row>
    <row r="1610" spans="4:4" x14ac:dyDescent="0.3">
      <c r="D1610">
        <v>40200</v>
      </c>
    </row>
    <row r="1611" spans="4:4" x14ac:dyDescent="0.3">
      <c r="D1611">
        <v>40225</v>
      </c>
    </row>
    <row r="1612" spans="4:4" x14ac:dyDescent="0.3">
      <c r="D1612">
        <v>40250</v>
      </c>
    </row>
    <row r="1613" spans="4:4" x14ac:dyDescent="0.3">
      <c r="D1613">
        <v>40275</v>
      </c>
    </row>
    <row r="1614" spans="4:4" x14ac:dyDescent="0.3">
      <c r="D1614">
        <v>40300</v>
      </c>
    </row>
    <row r="1615" spans="4:4" x14ac:dyDescent="0.3">
      <c r="D1615">
        <v>40325</v>
      </c>
    </row>
    <row r="1616" spans="4:4" x14ac:dyDescent="0.3">
      <c r="D1616">
        <v>40350</v>
      </c>
    </row>
    <row r="1617" spans="4:4" x14ac:dyDescent="0.3">
      <c r="D1617">
        <v>40375</v>
      </c>
    </row>
    <row r="1618" spans="4:4" x14ac:dyDescent="0.3">
      <c r="D1618">
        <v>40400</v>
      </c>
    </row>
    <row r="1619" spans="4:4" x14ac:dyDescent="0.3">
      <c r="D1619">
        <v>40425</v>
      </c>
    </row>
    <row r="1620" spans="4:4" x14ac:dyDescent="0.3">
      <c r="D1620">
        <v>40450</v>
      </c>
    </row>
    <row r="1621" spans="4:4" x14ac:dyDescent="0.3">
      <c r="D1621">
        <v>40475</v>
      </c>
    </row>
    <row r="1622" spans="4:4" x14ac:dyDescent="0.3">
      <c r="D1622">
        <v>40500</v>
      </c>
    </row>
    <row r="1623" spans="4:4" x14ac:dyDescent="0.3">
      <c r="D1623">
        <v>40525</v>
      </c>
    </row>
    <row r="1624" spans="4:4" x14ac:dyDescent="0.3">
      <c r="D1624">
        <v>40550</v>
      </c>
    </row>
    <row r="1625" spans="4:4" x14ac:dyDescent="0.3">
      <c r="D1625">
        <v>40575</v>
      </c>
    </row>
    <row r="1626" spans="4:4" x14ac:dyDescent="0.3">
      <c r="D1626">
        <v>40600</v>
      </c>
    </row>
    <row r="1627" spans="4:4" x14ac:dyDescent="0.3">
      <c r="D1627">
        <v>40625</v>
      </c>
    </row>
    <row r="1628" spans="4:4" x14ac:dyDescent="0.3">
      <c r="D1628">
        <v>40650</v>
      </c>
    </row>
    <row r="1629" spans="4:4" x14ac:dyDescent="0.3">
      <c r="D1629">
        <v>40675</v>
      </c>
    </row>
    <row r="1630" spans="4:4" x14ac:dyDescent="0.3">
      <c r="D1630">
        <v>40700</v>
      </c>
    </row>
    <row r="1631" spans="4:4" x14ac:dyDescent="0.3">
      <c r="D1631">
        <v>40725</v>
      </c>
    </row>
    <row r="1632" spans="4:4" x14ac:dyDescent="0.3">
      <c r="D1632">
        <v>40750</v>
      </c>
    </row>
    <row r="1633" spans="4:4" x14ac:dyDescent="0.3">
      <c r="D1633">
        <v>40775</v>
      </c>
    </row>
    <row r="1634" spans="4:4" x14ac:dyDescent="0.3">
      <c r="D1634">
        <v>40800</v>
      </c>
    </row>
    <row r="1635" spans="4:4" x14ac:dyDescent="0.3">
      <c r="D1635">
        <v>40825</v>
      </c>
    </row>
    <row r="1636" spans="4:4" x14ac:dyDescent="0.3">
      <c r="D1636">
        <v>40850</v>
      </c>
    </row>
    <row r="1637" spans="4:4" x14ac:dyDescent="0.3">
      <c r="D1637">
        <v>40875</v>
      </c>
    </row>
    <row r="1638" spans="4:4" x14ac:dyDescent="0.3">
      <c r="D1638">
        <v>40900</v>
      </c>
    </row>
    <row r="1639" spans="4:4" x14ac:dyDescent="0.3">
      <c r="D1639">
        <v>40925</v>
      </c>
    </row>
    <row r="1640" spans="4:4" x14ac:dyDescent="0.3">
      <c r="D1640">
        <v>40950</v>
      </c>
    </row>
    <row r="1641" spans="4:4" x14ac:dyDescent="0.3">
      <c r="D1641">
        <v>40975</v>
      </c>
    </row>
    <row r="1642" spans="4:4" x14ac:dyDescent="0.3">
      <c r="D1642">
        <v>41000</v>
      </c>
    </row>
    <row r="1643" spans="4:4" x14ac:dyDescent="0.3">
      <c r="D1643">
        <v>41025</v>
      </c>
    </row>
    <row r="1644" spans="4:4" x14ac:dyDescent="0.3">
      <c r="D1644">
        <v>41050</v>
      </c>
    </row>
    <row r="1645" spans="4:4" x14ac:dyDescent="0.3">
      <c r="D1645">
        <v>41075</v>
      </c>
    </row>
    <row r="1646" spans="4:4" x14ac:dyDescent="0.3">
      <c r="D1646">
        <v>41100</v>
      </c>
    </row>
    <row r="1647" spans="4:4" x14ac:dyDescent="0.3">
      <c r="D1647">
        <v>41125</v>
      </c>
    </row>
    <row r="1648" spans="4:4" x14ac:dyDescent="0.3">
      <c r="D1648">
        <v>41150</v>
      </c>
    </row>
    <row r="1649" spans="4:4" x14ac:dyDescent="0.3">
      <c r="D1649">
        <v>41175</v>
      </c>
    </row>
    <row r="1650" spans="4:4" x14ac:dyDescent="0.3">
      <c r="D1650">
        <v>41200</v>
      </c>
    </row>
    <row r="1651" spans="4:4" x14ac:dyDescent="0.3">
      <c r="D1651">
        <v>41225</v>
      </c>
    </row>
    <row r="1652" spans="4:4" x14ac:dyDescent="0.3">
      <c r="D1652">
        <v>41250</v>
      </c>
    </row>
    <row r="1653" spans="4:4" x14ac:dyDescent="0.3">
      <c r="D1653">
        <v>41275</v>
      </c>
    </row>
    <row r="1654" spans="4:4" x14ac:dyDescent="0.3">
      <c r="D1654">
        <v>41300</v>
      </c>
    </row>
    <row r="1655" spans="4:4" x14ac:dyDescent="0.3">
      <c r="D1655">
        <v>41325</v>
      </c>
    </row>
    <row r="1656" spans="4:4" x14ac:dyDescent="0.3">
      <c r="D1656">
        <v>41350</v>
      </c>
    </row>
    <row r="1657" spans="4:4" x14ac:dyDescent="0.3">
      <c r="D1657">
        <v>41375</v>
      </c>
    </row>
    <row r="1658" spans="4:4" x14ac:dyDescent="0.3">
      <c r="D1658">
        <v>41400</v>
      </c>
    </row>
    <row r="1659" spans="4:4" x14ac:dyDescent="0.3">
      <c r="D1659">
        <v>41425</v>
      </c>
    </row>
    <row r="1660" spans="4:4" x14ac:dyDescent="0.3">
      <c r="D1660">
        <v>41450</v>
      </c>
    </row>
    <row r="1661" spans="4:4" x14ac:dyDescent="0.3">
      <c r="D1661">
        <v>41475</v>
      </c>
    </row>
    <row r="1662" spans="4:4" x14ac:dyDescent="0.3">
      <c r="D1662">
        <v>41500</v>
      </c>
    </row>
    <row r="1663" spans="4:4" x14ac:dyDescent="0.3">
      <c r="D1663">
        <v>41525</v>
      </c>
    </row>
    <row r="1664" spans="4:4" x14ac:dyDescent="0.3">
      <c r="D1664">
        <v>41550</v>
      </c>
    </row>
    <row r="1665" spans="4:4" x14ac:dyDescent="0.3">
      <c r="D1665">
        <v>41575</v>
      </c>
    </row>
    <row r="1666" spans="4:4" x14ac:dyDescent="0.3">
      <c r="D1666">
        <v>41600</v>
      </c>
    </row>
    <row r="1667" spans="4:4" x14ac:dyDescent="0.3">
      <c r="D1667">
        <v>41625</v>
      </c>
    </row>
    <row r="1668" spans="4:4" x14ac:dyDescent="0.3">
      <c r="D1668">
        <v>41650</v>
      </c>
    </row>
    <row r="1669" spans="4:4" x14ac:dyDescent="0.3">
      <c r="D1669">
        <v>41675</v>
      </c>
    </row>
    <row r="1670" spans="4:4" x14ac:dyDescent="0.3">
      <c r="D1670">
        <v>41700</v>
      </c>
    </row>
    <row r="1671" spans="4:4" x14ac:dyDescent="0.3">
      <c r="D1671">
        <v>41725</v>
      </c>
    </row>
    <row r="1672" spans="4:4" x14ac:dyDescent="0.3">
      <c r="D1672">
        <v>41750</v>
      </c>
    </row>
    <row r="1673" spans="4:4" x14ac:dyDescent="0.3">
      <c r="D1673">
        <v>41775</v>
      </c>
    </row>
    <row r="1674" spans="4:4" x14ac:dyDescent="0.3">
      <c r="D1674">
        <v>41800</v>
      </c>
    </row>
    <row r="1675" spans="4:4" x14ac:dyDescent="0.3">
      <c r="D1675">
        <v>41825</v>
      </c>
    </row>
    <row r="1676" spans="4:4" x14ac:dyDescent="0.3">
      <c r="D1676">
        <v>41850</v>
      </c>
    </row>
    <row r="1677" spans="4:4" x14ac:dyDescent="0.3">
      <c r="D1677">
        <v>41875</v>
      </c>
    </row>
    <row r="1678" spans="4:4" x14ac:dyDescent="0.3">
      <c r="D1678">
        <v>41900</v>
      </c>
    </row>
    <row r="1679" spans="4:4" x14ac:dyDescent="0.3">
      <c r="D1679">
        <v>41925</v>
      </c>
    </row>
    <row r="1680" spans="4:4" x14ac:dyDescent="0.3">
      <c r="D1680">
        <v>41950</v>
      </c>
    </row>
    <row r="1681" spans="4:4" x14ac:dyDescent="0.3">
      <c r="D1681">
        <v>41975</v>
      </c>
    </row>
    <row r="1682" spans="4:4" x14ac:dyDescent="0.3">
      <c r="D1682">
        <v>42000</v>
      </c>
    </row>
    <row r="1683" spans="4:4" x14ac:dyDescent="0.3">
      <c r="D1683">
        <v>42025</v>
      </c>
    </row>
    <row r="1684" spans="4:4" x14ac:dyDescent="0.3">
      <c r="D1684">
        <v>42050</v>
      </c>
    </row>
    <row r="1685" spans="4:4" x14ac:dyDescent="0.3">
      <c r="D1685">
        <v>42075</v>
      </c>
    </row>
    <row r="1686" spans="4:4" x14ac:dyDescent="0.3">
      <c r="D1686">
        <v>42100</v>
      </c>
    </row>
    <row r="1687" spans="4:4" x14ac:dyDescent="0.3">
      <c r="D1687">
        <v>42125</v>
      </c>
    </row>
    <row r="1688" spans="4:4" x14ac:dyDescent="0.3">
      <c r="D1688">
        <v>42150</v>
      </c>
    </row>
    <row r="1689" spans="4:4" x14ac:dyDescent="0.3">
      <c r="D1689">
        <v>42175</v>
      </c>
    </row>
    <row r="1690" spans="4:4" x14ac:dyDescent="0.3">
      <c r="D1690">
        <v>42200</v>
      </c>
    </row>
    <row r="1691" spans="4:4" x14ac:dyDescent="0.3">
      <c r="D1691">
        <v>42225</v>
      </c>
    </row>
    <row r="1692" spans="4:4" x14ac:dyDescent="0.3">
      <c r="D1692">
        <v>42250</v>
      </c>
    </row>
    <row r="1693" spans="4:4" x14ac:dyDescent="0.3">
      <c r="D1693">
        <v>42275</v>
      </c>
    </row>
    <row r="1694" spans="4:4" x14ac:dyDescent="0.3">
      <c r="D1694">
        <v>42300</v>
      </c>
    </row>
    <row r="1695" spans="4:4" x14ac:dyDescent="0.3">
      <c r="D1695">
        <v>42325</v>
      </c>
    </row>
    <row r="1696" spans="4:4" x14ac:dyDescent="0.3">
      <c r="D1696">
        <v>42350</v>
      </c>
    </row>
    <row r="1697" spans="4:4" x14ac:dyDescent="0.3">
      <c r="D1697">
        <v>42375</v>
      </c>
    </row>
    <row r="1698" spans="4:4" x14ac:dyDescent="0.3">
      <c r="D1698">
        <v>42400</v>
      </c>
    </row>
    <row r="1699" spans="4:4" x14ac:dyDescent="0.3">
      <c r="D1699">
        <v>42425</v>
      </c>
    </row>
    <row r="1700" spans="4:4" x14ac:dyDescent="0.3">
      <c r="D1700">
        <v>42450</v>
      </c>
    </row>
    <row r="1701" spans="4:4" x14ac:dyDescent="0.3">
      <c r="D1701">
        <v>42475</v>
      </c>
    </row>
    <row r="1702" spans="4:4" x14ac:dyDescent="0.3">
      <c r="D1702">
        <v>42500</v>
      </c>
    </row>
    <row r="1703" spans="4:4" x14ac:dyDescent="0.3">
      <c r="D1703">
        <v>42525</v>
      </c>
    </row>
    <row r="1704" spans="4:4" x14ac:dyDescent="0.3">
      <c r="D1704">
        <v>42550</v>
      </c>
    </row>
    <row r="1705" spans="4:4" x14ac:dyDescent="0.3">
      <c r="D1705">
        <v>42575</v>
      </c>
    </row>
    <row r="1706" spans="4:4" x14ac:dyDescent="0.3">
      <c r="D1706">
        <v>42600</v>
      </c>
    </row>
    <row r="1707" spans="4:4" x14ac:dyDescent="0.3">
      <c r="D1707">
        <v>42625</v>
      </c>
    </row>
    <row r="1708" spans="4:4" x14ac:dyDescent="0.3">
      <c r="D1708">
        <v>42650</v>
      </c>
    </row>
    <row r="1709" spans="4:4" x14ac:dyDescent="0.3">
      <c r="D1709">
        <v>42675</v>
      </c>
    </row>
    <row r="1710" spans="4:4" x14ac:dyDescent="0.3">
      <c r="D1710">
        <v>42700</v>
      </c>
    </row>
    <row r="1711" spans="4:4" x14ac:dyDescent="0.3">
      <c r="D1711">
        <v>42725</v>
      </c>
    </row>
    <row r="1712" spans="4:4" x14ac:dyDescent="0.3">
      <c r="D1712">
        <v>42750</v>
      </c>
    </row>
    <row r="1713" spans="4:4" x14ac:dyDescent="0.3">
      <c r="D1713">
        <v>42775</v>
      </c>
    </row>
    <row r="1714" spans="4:4" x14ac:dyDescent="0.3">
      <c r="D1714">
        <v>42800</v>
      </c>
    </row>
    <row r="1715" spans="4:4" x14ac:dyDescent="0.3">
      <c r="D1715">
        <v>42825</v>
      </c>
    </row>
    <row r="1716" spans="4:4" x14ac:dyDescent="0.3">
      <c r="D1716">
        <v>42850</v>
      </c>
    </row>
    <row r="1717" spans="4:4" x14ac:dyDescent="0.3">
      <c r="D1717">
        <v>42875</v>
      </c>
    </row>
    <row r="1718" spans="4:4" x14ac:dyDescent="0.3">
      <c r="D1718">
        <v>42900</v>
      </c>
    </row>
    <row r="1719" spans="4:4" x14ac:dyDescent="0.3">
      <c r="D1719">
        <v>42925</v>
      </c>
    </row>
    <row r="1720" spans="4:4" x14ac:dyDescent="0.3">
      <c r="D1720">
        <v>42950</v>
      </c>
    </row>
    <row r="1721" spans="4:4" x14ac:dyDescent="0.3">
      <c r="D1721">
        <v>42975</v>
      </c>
    </row>
    <row r="1722" spans="4:4" x14ac:dyDescent="0.3">
      <c r="D1722">
        <v>43000</v>
      </c>
    </row>
    <row r="1723" spans="4:4" x14ac:dyDescent="0.3">
      <c r="D1723">
        <v>43025</v>
      </c>
    </row>
    <row r="1724" spans="4:4" x14ac:dyDescent="0.3">
      <c r="D1724">
        <v>43050</v>
      </c>
    </row>
    <row r="1725" spans="4:4" x14ac:dyDescent="0.3">
      <c r="D1725">
        <v>43075</v>
      </c>
    </row>
    <row r="1726" spans="4:4" x14ac:dyDescent="0.3">
      <c r="D1726">
        <v>43100</v>
      </c>
    </row>
    <row r="1727" spans="4:4" x14ac:dyDescent="0.3">
      <c r="D1727">
        <v>43125</v>
      </c>
    </row>
    <row r="1728" spans="4:4" x14ac:dyDescent="0.3">
      <c r="D1728">
        <v>43150</v>
      </c>
    </row>
    <row r="1729" spans="4:4" x14ac:dyDescent="0.3">
      <c r="D1729">
        <v>43175</v>
      </c>
    </row>
    <row r="1730" spans="4:4" x14ac:dyDescent="0.3">
      <c r="D1730">
        <v>43200</v>
      </c>
    </row>
    <row r="1731" spans="4:4" x14ac:dyDescent="0.3">
      <c r="D1731">
        <v>43225</v>
      </c>
    </row>
    <row r="1732" spans="4:4" x14ac:dyDescent="0.3">
      <c r="D1732">
        <v>43250</v>
      </c>
    </row>
    <row r="1733" spans="4:4" x14ac:dyDescent="0.3">
      <c r="D1733">
        <v>43275</v>
      </c>
    </row>
    <row r="1734" spans="4:4" x14ac:dyDescent="0.3">
      <c r="D1734">
        <v>43300</v>
      </c>
    </row>
    <row r="1735" spans="4:4" x14ac:dyDescent="0.3">
      <c r="D1735">
        <v>43325</v>
      </c>
    </row>
    <row r="1736" spans="4:4" x14ac:dyDescent="0.3">
      <c r="D1736">
        <v>43350</v>
      </c>
    </row>
    <row r="1737" spans="4:4" x14ac:dyDescent="0.3">
      <c r="D1737">
        <v>43375</v>
      </c>
    </row>
    <row r="1738" spans="4:4" x14ac:dyDescent="0.3">
      <c r="D1738">
        <v>43400</v>
      </c>
    </row>
    <row r="1739" spans="4:4" x14ac:dyDescent="0.3">
      <c r="D1739">
        <v>43425</v>
      </c>
    </row>
    <row r="1740" spans="4:4" x14ac:dyDescent="0.3">
      <c r="D1740">
        <v>43450</v>
      </c>
    </row>
    <row r="1741" spans="4:4" x14ac:dyDescent="0.3">
      <c r="D1741">
        <v>43475</v>
      </c>
    </row>
    <row r="1742" spans="4:4" x14ac:dyDescent="0.3">
      <c r="D1742">
        <v>43500</v>
      </c>
    </row>
    <row r="1743" spans="4:4" x14ac:dyDescent="0.3">
      <c r="D1743">
        <v>43525</v>
      </c>
    </row>
    <row r="1744" spans="4:4" x14ac:dyDescent="0.3">
      <c r="D1744">
        <v>43550</v>
      </c>
    </row>
    <row r="1745" spans="4:4" x14ac:dyDescent="0.3">
      <c r="D1745">
        <v>43575</v>
      </c>
    </row>
    <row r="1746" spans="4:4" x14ac:dyDescent="0.3">
      <c r="D1746">
        <v>43600</v>
      </c>
    </row>
    <row r="1747" spans="4:4" x14ac:dyDescent="0.3">
      <c r="D1747">
        <v>43625</v>
      </c>
    </row>
    <row r="1748" spans="4:4" x14ac:dyDescent="0.3">
      <c r="D1748">
        <v>43650</v>
      </c>
    </row>
    <row r="1749" spans="4:4" x14ac:dyDescent="0.3">
      <c r="D1749">
        <v>43675</v>
      </c>
    </row>
    <row r="1750" spans="4:4" x14ac:dyDescent="0.3">
      <c r="D1750">
        <v>43700</v>
      </c>
    </row>
    <row r="1751" spans="4:4" x14ac:dyDescent="0.3">
      <c r="D1751">
        <v>43725</v>
      </c>
    </row>
    <row r="1752" spans="4:4" x14ac:dyDescent="0.3">
      <c r="D1752">
        <v>43750</v>
      </c>
    </row>
    <row r="1753" spans="4:4" x14ac:dyDescent="0.3">
      <c r="D1753">
        <v>43775</v>
      </c>
    </row>
    <row r="1754" spans="4:4" x14ac:dyDescent="0.3">
      <c r="D1754">
        <v>43800</v>
      </c>
    </row>
    <row r="1755" spans="4:4" x14ac:dyDescent="0.3">
      <c r="D1755">
        <v>43825</v>
      </c>
    </row>
    <row r="1756" spans="4:4" x14ac:dyDescent="0.3">
      <c r="D1756">
        <v>43850</v>
      </c>
    </row>
    <row r="1757" spans="4:4" x14ac:dyDescent="0.3">
      <c r="D1757">
        <v>43875</v>
      </c>
    </row>
    <row r="1758" spans="4:4" x14ac:dyDescent="0.3">
      <c r="D1758">
        <v>43900</v>
      </c>
    </row>
    <row r="1759" spans="4:4" x14ac:dyDescent="0.3">
      <c r="D1759">
        <v>43925</v>
      </c>
    </row>
    <row r="1760" spans="4:4" x14ac:dyDescent="0.3">
      <c r="D1760">
        <v>43950</v>
      </c>
    </row>
    <row r="1761" spans="4:4" x14ac:dyDescent="0.3">
      <c r="D1761">
        <v>43975</v>
      </c>
    </row>
    <row r="1762" spans="4:4" x14ac:dyDescent="0.3">
      <c r="D1762">
        <v>44000</v>
      </c>
    </row>
    <row r="1763" spans="4:4" x14ac:dyDescent="0.3">
      <c r="D1763">
        <v>44025</v>
      </c>
    </row>
    <row r="1764" spans="4:4" x14ac:dyDescent="0.3">
      <c r="D1764">
        <v>44050</v>
      </c>
    </row>
    <row r="1765" spans="4:4" x14ac:dyDescent="0.3">
      <c r="D1765">
        <v>44075</v>
      </c>
    </row>
    <row r="1766" spans="4:4" x14ac:dyDescent="0.3">
      <c r="D1766">
        <v>44100</v>
      </c>
    </row>
    <row r="1767" spans="4:4" x14ac:dyDescent="0.3">
      <c r="D1767">
        <v>44125</v>
      </c>
    </row>
    <row r="1768" spans="4:4" x14ac:dyDescent="0.3">
      <c r="D1768">
        <v>44150</v>
      </c>
    </row>
    <row r="1769" spans="4:4" x14ac:dyDescent="0.3">
      <c r="D1769">
        <v>44175</v>
      </c>
    </row>
    <row r="1770" spans="4:4" x14ac:dyDescent="0.3">
      <c r="D1770">
        <v>44200</v>
      </c>
    </row>
    <row r="1771" spans="4:4" x14ac:dyDescent="0.3">
      <c r="D1771">
        <v>44225</v>
      </c>
    </row>
    <row r="1772" spans="4:4" x14ac:dyDescent="0.3">
      <c r="D1772">
        <v>44250</v>
      </c>
    </row>
    <row r="1773" spans="4:4" x14ac:dyDescent="0.3">
      <c r="D1773">
        <v>44275</v>
      </c>
    </row>
    <row r="1774" spans="4:4" x14ac:dyDescent="0.3">
      <c r="D1774">
        <v>44300</v>
      </c>
    </row>
    <row r="1775" spans="4:4" x14ac:dyDescent="0.3">
      <c r="D1775">
        <v>44325</v>
      </c>
    </row>
    <row r="1776" spans="4:4" x14ac:dyDescent="0.3">
      <c r="D1776">
        <v>44350</v>
      </c>
    </row>
    <row r="1777" spans="4:4" x14ac:dyDescent="0.3">
      <c r="D1777">
        <v>44375</v>
      </c>
    </row>
    <row r="1778" spans="4:4" x14ac:dyDescent="0.3">
      <c r="D1778">
        <v>44400</v>
      </c>
    </row>
    <row r="1779" spans="4:4" x14ac:dyDescent="0.3">
      <c r="D1779">
        <v>44425</v>
      </c>
    </row>
    <row r="1780" spans="4:4" x14ac:dyDescent="0.3">
      <c r="D1780">
        <v>44450</v>
      </c>
    </row>
    <row r="1781" spans="4:4" x14ac:dyDescent="0.3">
      <c r="D1781">
        <v>44475</v>
      </c>
    </row>
    <row r="1782" spans="4:4" x14ac:dyDescent="0.3">
      <c r="D1782">
        <v>44500</v>
      </c>
    </row>
    <row r="1783" spans="4:4" x14ac:dyDescent="0.3">
      <c r="D1783">
        <v>44525</v>
      </c>
    </row>
    <row r="1784" spans="4:4" x14ac:dyDescent="0.3">
      <c r="D1784">
        <v>44550</v>
      </c>
    </row>
    <row r="1785" spans="4:4" x14ac:dyDescent="0.3">
      <c r="D1785">
        <v>44575</v>
      </c>
    </row>
    <row r="1786" spans="4:4" x14ac:dyDescent="0.3">
      <c r="D1786">
        <v>44600</v>
      </c>
    </row>
    <row r="1787" spans="4:4" x14ac:dyDescent="0.3">
      <c r="D1787">
        <v>44625</v>
      </c>
    </row>
    <row r="1788" spans="4:4" x14ac:dyDescent="0.3">
      <c r="D1788">
        <v>44650</v>
      </c>
    </row>
    <row r="1789" spans="4:4" x14ac:dyDescent="0.3">
      <c r="D1789">
        <v>44675</v>
      </c>
    </row>
    <row r="1790" spans="4:4" x14ac:dyDescent="0.3">
      <c r="D1790">
        <v>44700</v>
      </c>
    </row>
    <row r="1791" spans="4:4" x14ac:dyDescent="0.3">
      <c r="D1791">
        <v>44725</v>
      </c>
    </row>
    <row r="1792" spans="4:4" x14ac:dyDescent="0.3">
      <c r="D1792">
        <v>44750</v>
      </c>
    </row>
    <row r="1793" spans="4:4" x14ac:dyDescent="0.3">
      <c r="D1793">
        <v>44775</v>
      </c>
    </row>
    <row r="1794" spans="4:4" x14ac:dyDescent="0.3">
      <c r="D1794">
        <v>44800</v>
      </c>
    </row>
    <row r="1795" spans="4:4" x14ac:dyDescent="0.3">
      <c r="D1795">
        <v>44825</v>
      </c>
    </row>
    <row r="1796" spans="4:4" x14ac:dyDescent="0.3">
      <c r="D1796">
        <v>44850</v>
      </c>
    </row>
    <row r="1797" spans="4:4" x14ac:dyDescent="0.3">
      <c r="D1797">
        <v>44875</v>
      </c>
    </row>
    <row r="1798" spans="4:4" x14ac:dyDescent="0.3">
      <c r="D1798">
        <v>44900</v>
      </c>
    </row>
    <row r="1799" spans="4:4" x14ac:dyDescent="0.3">
      <c r="D1799">
        <v>44925</v>
      </c>
    </row>
    <row r="1800" spans="4:4" x14ac:dyDescent="0.3">
      <c r="D1800">
        <v>44950</v>
      </c>
    </row>
    <row r="1801" spans="4:4" x14ac:dyDescent="0.3">
      <c r="D1801">
        <v>44975</v>
      </c>
    </row>
    <row r="1802" spans="4:4" x14ac:dyDescent="0.3">
      <c r="D1802">
        <v>45000</v>
      </c>
    </row>
    <row r="1803" spans="4:4" x14ac:dyDescent="0.3">
      <c r="D1803">
        <v>45025</v>
      </c>
    </row>
    <row r="1804" spans="4:4" x14ac:dyDescent="0.3">
      <c r="D1804">
        <v>45050</v>
      </c>
    </row>
    <row r="1805" spans="4:4" x14ac:dyDescent="0.3">
      <c r="D1805">
        <v>45075</v>
      </c>
    </row>
    <row r="1806" spans="4:4" x14ac:dyDescent="0.3">
      <c r="D1806">
        <v>45100</v>
      </c>
    </row>
    <row r="1807" spans="4:4" x14ac:dyDescent="0.3">
      <c r="D1807">
        <v>45125</v>
      </c>
    </row>
    <row r="1808" spans="4:4" x14ac:dyDescent="0.3">
      <c r="D1808">
        <v>45150</v>
      </c>
    </row>
    <row r="1809" spans="4:4" x14ac:dyDescent="0.3">
      <c r="D1809">
        <v>45175</v>
      </c>
    </row>
    <row r="1810" spans="4:4" x14ac:dyDescent="0.3">
      <c r="D1810">
        <v>45200</v>
      </c>
    </row>
    <row r="1811" spans="4:4" x14ac:dyDescent="0.3">
      <c r="D1811">
        <v>45225</v>
      </c>
    </row>
    <row r="1812" spans="4:4" x14ac:dyDescent="0.3">
      <c r="D1812">
        <v>45250</v>
      </c>
    </row>
    <row r="1813" spans="4:4" x14ac:dyDescent="0.3">
      <c r="D1813">
        <v>45275</v>
      </c>
    </row>
    <row r="1814" spans="4:4" x14ac:dyDescent="0.3">
      <c r="D1814">
        <v>45300</v>
      </c>
    </row>
    <row r="1815" spans="4:4" x14ac:dyDescent="0.3">
      <c r="D1815">
        <v>45325</v>
      </c>
    </row>
    <row r="1816" spans="4:4" x14ac:dyDescent="0.3">
      <c r="D1816">
        <v>45350</v>
      </c>
    </row>
    <row r="1817" spans="4:4" x14ac:dyDescent="0.3">
      <c r="D1817">
        <v>45375</v>
      </c>
    </row>
    <row r="1818" spans="4:4" x14ac:dyDescent="0.3">
      <c r="D1818">
        <v>45400</v>
      </c>
    </row>
    <row r="1819" spans="4:4" x14ac:dyDescent="0.3">
      <c r="D1819">
        <v>45425</v>
      </c>
    </row>
    <row r="1820" spans="4:4" x14ac:dyDescent="0.3">
      <c r="D1820">
        <v>45450</v>
      </c>
    </row>
    <row r="1821" spans="4:4" x14ac:dyDescent="0.3">
      <c r="D1821">
        <v>45475</v>
      </c>
    </row>
    <row r="1822" spans="4:4" x14ac:dyDescent="0.3">
      <c r="D1822">
        <v>45500</v>
      </c>
    </row>
    <row r="1823" spans="4:4" x14ac:dyDescent="0.3">
      <c r="D1823">
        <v>45525</v>
      </c>
    </row>
    <row r="1824" spans="4:4" x14ac:dyDescent="0.3">
      <c r="D1824">
        <v>45550</v>
      </c>
    </row>
    <row r="1825" spans="4:4" x14ac:dyDescent="0.3">
      <c r="D1825">
        <v>45575</v>
      </c>
    </row>
    <row r="1826" spans="4:4" x14ac:dyDescent="0.3">
      <c r="D1826">
        <v>45600</v>
      </c>
    </row>
    <row r="1827" spans="4:4" x14ac:dyDescent="0.3">
      <c r="D1827">
        <v>45625</v>
      </c>
    </row>
    <row r="1828" spans="4:4" x14ac:dyDescent="0.3">
      <c r="D1828">
        <v>45650</v>
      </c>
    </row>
    <row r="1829" spans="4:4" x14ac:dyDescent="0.3">
      <c r="D1829">
        <v>45675</v>
      </c>
    </row>
    <row r="1830" spans="4:4" x14ac:dyDescent="0.3">
      <c r="D1830">
        <v>45700</v>
      </c>
    </row>
    <row r="1831" spans="4:4" x14ac:dyDescent="0.3">
      <c r="D1831">
        <v>45725</v>
      </c>
    </row>
    <row r="1832" spans="4:4" x14ac:dyDescent="0.3">
      <c r="D1832">
        <v>45750</v>
      </c>
    </row>
    <row r="1833" spans="4:4" x14ac:dyDescent="0.3">
      <c r="D1833">
        <v>45775</v>
      </c>
    </row>
    <row r="1834" spans="4:4" x14ac:dyDescent="0.3">
      <c r="D1834">
        <v>45800</v>
      </c>
    </row>
    <row r="1835" spans="4:4" x14ac:dyDescent="0.3">
      <c r="D1835">
        <v>45825</v>
      </c>
    </row>
    <row r="1836" spans="4:4" x14ac:dyDescent="0.3">
      <c r="D1836">
        <v>45850</v>
      </c>
    </row>
    <row r="1837" spans="4:4" x14ac:dyDescent="0.3">
      <c r="D1837">
        <v>45875</v>
      </c>
    </row>
    <row r="1838" spans="4:4" x14ac:dyDescent="0.3">
      <c r="D1838">
        <v>45900</v>
      </c>
    </row>
    <row r="1839" spans="4:4" x14ac:dyDescent="0.3">
      <c r="D1839">
        <v>45925</v>
      </c>
    </row>
    <row r="1840" spans="4:4" x14ac:dyDescent="0.3">
      <c r="D1840">
        <v>45950</v>
      </c>
    </row>
    <row r="1841" spans="4:4" x14ac:dyDescent="0.3">
      <c r="D1841">
        <v>45975</v>
      </c>
    </row>
    <row r="1842" spans="4:4" x14ac:dyDescent="0.3">
      <c r="D1842">
        <v>46000</v>
      </c>
    </row>
    <row r="1843" spans="4:4" x14ac:dyDescent="0.3">
      <c r="D1843">
        <v>46025</v>
      </c>
    </row>
    <row r="1844" spans="4:4" x14ac:dyDescent="0.3">
      <c r="D1844">
        <v>46050</v>
      </c>
    </row>
    <row r="1845" spans="4:4" x14ac:dyDescent="0.3">
      <c r="D1845">
        <v>46075</v>
      </c>
    </row>
    <row r="1846" spans="4:4" x14ac:dyDescent="0.3">
      <c r="D1846">
        <v>46100</v>
      </c>
    </row>
    <row r="1847" spans="4:4" x14ac:dyDescent="0.3">
      <c r="D1847">
        <v>46125</v>
      </c>
    </row>
    <row r="1848" spans="4:4" x14ac:dyDescent="0.3">
      <c r="D1848">
        <v>46150</v>
      </c>
    </row>
    <row r="1849" spans="4:4" x14ac:dyDescent="0.3">
      <c r="D1849">
        <v>46175</v>
      </c>
    </row>
    <row r="1850" spans="4:4" x14ac:dyDescent="0.3">
      <c r="D1850">
        <v>46200</v>
      </c>
    </row>
    <row r="1851" spans="4:4" x14ac:dyDescent="0.3">
      <c r="D1851">
        <v>46225</v>
      </c>
    </row>
    <row r="1852" spans="4:4" x14ac:dyDescent="0.3">
      <c r="D1852">
        <v>46250</v>
      </c>
    </row>
    <row r="1853" spans="4:4" x14ac:dyDescent="0.3">
      <c r="D1853">
        <v>46275</v>
      </c>
    </row>
    <row r="1854" spans="4:4" x14ac:dyDescent="0.3">
      <c r="D1854">
        <v>46300</v>
      </c>
    </row>
    <row r="1855" spans="4:4" x14ac:dyDescent="0.3">
      <c r="D1855">
        <v>46325</v>
      </c>
    </row>
    <row r="1856" spans="4:4" x14ac:dyDescent="0.3">
      <c r="D1856">
        <v>46350</v>
      </c>
    </row>
    <row r="1857" spans="4:4" x14ac:dyDescent="0.3">
      <c r="D1857">
        <v>46375</v>
      </c>
    </row>
    <row r="1858" spans="4:4" x14ac:dyDescent="0.3">
      <c r="D1858">
        <v>46400</v>
      </c>
    </row>
    <row r="1859" spans="4:4" x14ac:dyDescent="0.3">
      <c r="D1859">
        <v>46425</v>
      </c>
    </row>
    <row r="1860" spans="4:4" x14ac:dyDescent="0.3">
      <c r="D1860">
        <v>46450</v>
      </c>
    </row>
    <row r="1861" spans="4:4" x14ac:dyDescent="0.3">
      <c r="D1861">
        <v>46475</v>
      </c>
    </row>
    <row r="1862" spans="4:4" x14ac:dyDescent="0.3">
      <c r="D1862">
        <v>46500</v>
      </c>
    </row>
    <row r="1863" spans="4:4" x14ac:dyDescent="0.3">
      <c r="D1863">
        <v>46525</v>
      </c>
    </row>
    <row r="1864" spans="4:4" x14ac:dyDescent="0.3">
      <c r="D1864">
        <v>46550</v>
      </c>
    </row>
    <row r="1865" spans="4:4" x14ac:dyDescent="0.3">
      <c r="D1865">
        <v>46575</v>
      </c>
    </row>
    <row r="1866" spans="4:4" x14ac:dyDescent="0.3">
      <c r="D1866">
        <v>46600</v>
      </c>
    </row>
    <row r="1867" spans="4:4" x14ac:dyDescent="0.3">
      <c r="D1867">
        <v>46625</v>
      </c>
    </row>
    <row r="1868" spans="4:4" x14ac:dyDescent="0.3">
      <c r="D1868">
        <v>46650</v>
      </c>
    </row>
    <row r="1869" spans="4:4" x14ac:dyDescent="0.3">
      <c r="D1869">
        <v>46675</v>
      </c>
    </row>
    <row r="1870" spans="4:4" x14ac:dyDescent="0.3">
      <c r="D1870">
        <v>46700</v>
      </c>
    </row>
    <row r="1871" spans="4:4" x14ac:dyDescent="0.3">
      <c r="D1871">
        <v>46725</v>
      </c>
    </row>
    <row r="1872" spans="4:4" x14ac:dyDescent="0.3">
      <c r="D1872">
        <v>46750</v>
      </c>
    </row>
    <row r="1873" spans="4:4" x14ac:dyDescent="0.3">
      <c r="D1873">
        <v>46775</v>
      </c>
    </row>
    <row r="1874" spans="4:4" x14ac:dyDescent="0.3">
      <c r="D1874">
        <v>46800</v>
      </c>
    </row>
    <row r="1875" spans="4:4" x14ac:dyDescent="0.3">
      <c r="D1875">
        <v>46825</v>
      </c>
    </row>
    <row r="1876" spans="4:4" x14ac:dyDescent="0.3">
      <c r="D1876">
        <v>46850</v>
      </c>
    </row>
    <row r="1877" spans="4:4" x14ac:dyDescent="0.3">
      <c r="D1877">
        <v>46875</v>
      </c>
    </row>
    <row r="1878" spans="4:4" x14ac:dyDescent="0.3">
      <c r="D1878">
        <v>46900</v>
      </c>
    </row>
    <row r="1879" spans="4:4" x14ac:dyDescent="0.3">
      <c r="D1879">
        <v>46925</v>
      </c>
    </row>
    <row r="1880" spans="4:4" x14ac:dyDescent="0.3">
      <c r="D1880">
        <v>46950</v>
      </c>
    </row>
    <row r="1881" spans="4:4" x14ac:dyDescent="0.3">
      <c r="D1881">
        <v>46975</v>
      </c>
    </row>
    <row r="1882" spans="4:4" x14ac:dyDescent="0.3">
      <c r="D1882">
        <v>47000</v>
      </c>
    </row>
    <row r="1883" spans="4:4" x14ac:dyDescent="0.3">
      <c r="D1883">
        <v>47025</v>
      </c>
    </row>
    <row r="1884" spans="4:4" x14ac:dyDescent="0.3">
      <c r="D1884">
        <v>47050</v>
      </c>
    </row>
    <row r="1885" spans="4:4" x14ac:dyDescent="0.3">
      <c r="D1885">
        <v>47075</v>
      </c>
    </row>
    <row r="1886" spans="4:4" x14ac:dyDescent="0.3">
      <c r="D1886">
        <v>47100</v>
      </c>
    </row>
    <row r="1887" spans="4:4" x14ac:dyDescent="0.3">
      <c r="D1887">
        <v>47125</v>
      </c>
    </row>
    <row r="1888" spans="4:4" x14ac:dyDescent="0.3">
      <c r="D1888">
        <v>47150</v>
      </c>
    </row>
    <row r="1889" spans="4:4" x14ac:dyDescent="0.3">
      <c r="D1889">
        <v>47175</v>
      </c>
    </row>
    <row r="1890" spans="4:4" x14ac:dyDescent="0.3">
      <c r="D1890">
        <v>47200</v>
      </c>
    </row>
    <row r="1891" spans="4:4" x14ac:dyDescent="0.3">
      <c r="D1891">
        <v>47225</v>
      </c>
    </row>
    <row r="1892" spans="4:4" x14ac:dyDescent="0.3">
      <c r="D1892">
        <v>47250</v>
      </c>
    </row>
    <row r="1893" spans="4:4" x14ac:dyDescent="0.3">
      <c r="D1893">
        <v>47275</v>
      </c>
    </row>
    <row r="1894" spans="4:4" x14ac:dyDescent="0.3">
      <c r="D1894">
        <v>47300</v>
      </c>
    </row>
    <row r="1895" spans="4:4" x14ac:dyDescent="0.3">
      <c r="D1895">
        <v>47325</v>
      </c>
    </row>
    <row r="1896" spans="4:4" x14ac:dyDescent="0.3">
      <c r="D1896">
        <v>47350</v>
      </c>
    </row>
    <row r="1897" spans="4:4" x14ac:dyDescent="0.3">
      <c r="D1897">
        <v>47375</v>
      </c>
    </row>
    <row r="1898" spans="4:4" x14ac:dyDescent="0.3">
      <c r="D1898">
        <v>47400</v>
      </c>
    </row>
    <row r="1899" spans="4:4" x14ac:dyDescent="0.3">
      <c r="D1899">
        <v>47425</v>
      </c>
    </row>
    <row r="1900" spans="4:4" x14ac:dyDescent="0.3">
      <c r="D1900">
        <v>47450</v>
      </c>
    </row>
    <row r="1901" spans="4:4" x14ac:dyDescent="0.3">
      <c r="D1901">
        <v>47475</v>
      </c>
    </row>
    <row r="1902" spans="4:4" x14ac:dyDescent="0.3">
      <c r="D1902">
        <v>47500</v>
      </c>
    </row>
    <row r="1903" spans="4:4" x14ac:dyDescent="0.3">
      <c r="D1903">
        <v>47525</v>
      </c>
    </row>
    <row r="1904" spans="4:4" x14ac:dyDescent="0.3">
      <c r="D1904">
        <v>47550</v>
      </c>
    </row>
    <row r="1905" spans="4:4" x14ac:dyDescent="0.3">
      <c r="D1905">
        <v>47575</v>
      </c>
    </row>
    <row r="1906" spans="4:4" x14ac:dyDescent="0.3">
      <c r="D1906">
        <v>47600</v>
      </c>
    </row>
    <row r="1907" spans="4:4" x14ac:dyDescent="0.3">
      <c r="D1907">
        <v>47625</v>
      </c>
    </row>
    <row r="1908" spans="4:4" x14ac:dyDescent="0.3">
      <c r="D1908">
        <v>47650</v>
      </c>
    </row>
    <row r="1909" spans="4:4" x14ac:dyDescent="0.3">
      <c r="D1909">
        <v>47675</v>
      </c>
    </row>
    <row r="1910" spans="4:4" x14ac:dyDescent="0.3">
      <c r="D1910">
        <v>47700</v>
      </c>
    </row>
    <row r="1911" spans="4:4" x14ac:dyDescent="0.3">
      <c r="D1911">
        <v>47725</v>
      </c>
    </row>
    <row r="1912" spans="4:4" x14ac:dyDescent="0.3">
      <c r="D1912">
        <v>47750</v>
      </c>
    </row>
    <row r="1913" spans="4:4" x14ac:dyDescent="0.3">
      <c r="D1913">
        <v>47775</v>
      </c>
    </row>
    <row r="1914" spans="4:4" x14ac:dyDescent="0.3">
      <c r="D1914">
        <v>47800</v>
      </c>
    </row>
    <row r="1915" spans="4:4" x14ac:dyDescent="0.3">
      <c r="D1915">
        <v>47825</v>
      </c>
    </row>
    <row r="1916" spans="4:4" x14ac:dyDescent="0.3">
      <c r="D1916">
        <v>47850</v>
      </c>
    </row>
    <row r="1917" spans="4:4" x14ac:dyDescent="0.3">
      <c r="D1917">
        <v>47875</v>
      </c>
    </row>
    <row r="1918" spans="4:4" x14ac:dyDescent="0.3">
      <c r="D1918">
        <v>47900</v>
      </c>
    </row>
    <row r="1919" spans="4:4" x14ac:dyDescent="0.3">
      <c r="D1919">
        <v>47925</v>
      </c>
    </row>
    <row r="1920" spans="4:4" x14ac:dyDescent="0.3">
      <c r="D1920">
        <v>47950</v>
      </c>
    </row>
    <row r="1921" spans="4:4" x14ac:dyDescent="0.3">
      <c r="D1921">
        <v>47975</v>
      </c>
    </row>
    <row r="1922" spans="4:4" x14ac:dyDescent="0.3">
      <c r="D1922">
        <v>48000</v>
      </c>
    </row>
    <row r="1923" spans="4:4" x14ac:dyDescent="0.3">
      <c r="D1923">
        <v>48025</v>
      </c>
    </row>
    <row r="1924" spans="4:4" x14ac:dyDescent="0.3">
      <c r="D1924">
        <v>48050</v>
      </c>
    </row>
    <row r="1925" spans="4:4" x14ac:dyDescent="0.3">
      <c r="D1925">
        <v>48075</v>
      </c>
    </row>
    <row r="1926" spans="4:4" x14ac:dyDescent="0.3">
      <c r="D1926">
        <v>48100</v>
      </c>
    </row>
    <row r="1927" spans="4:4" x14ac:dyDescent="0.3">
      <c r="D1927">
        <v>48125</v>
      </c>
    </row>
    <row r="1928" spans="4:4" x14ac:dyDescent="0.3">
      <c r="D1928">
        <v>48150</v>
      </c>
    </row>
    <row r="1929" spans="4:4" x14ac:dyDescent="0.3">
      <c r="D1929">
        <v>48175</v>
      </c>
    </row>
    <row r="1930" spans="4:4" x14ac:dyDescent="0.3">
      <c r="D1930">
        <v>48200</v>
      </c>
    </row>
    <row r="1931" spans="4:4" x14ac:dyDescent="0.3">
      <c r="D1931">
        <v>48225</v>
      </c>
    </row>
    <row r="1932" spans="4:4" x14ac:dyDescent="0.3">
      <c r="D1932">
        <v>48250</v>
      </c>
    </row>
    <row r="1933" spans="4:4" x14ac:dyDescent="0.3">
      <c r="D1933">
        <v>48275</v>
      </c>
    </row>
    <row r="1934" spans="4:4" x14ac:dyDescent="0.3">
      <c r="D1934">
        <v>48300</v>
      </c>
    </row>
    <row r="1935" spans="4:4" x14ac:dyDescent="0.3">
      <c r="D1935">
        <v>48325</v>
      </c>
    </row>
    <row r="1936" spans="4:4" x14ac:dyDescent="0.3">
      <c r="D1936">
        <v>48350</v>
      </c>
    </row>
    <row r="1937" spans="4:4" x14ac:dyDescent="0.3">
      <c r="D1937">
        <v>48375</v>
      </c>
    </row>
    <row r="1938" spans="4:4" x14ac:dyDescent="0.3">
      <c r="D1938">
        <v>48400</v>
      </c>
    </row>
    <row r="1939" spans="4:4" x14ac:dyDescent="0.3">
      <c r="D1939">
        <v>48425</v>
      </c>
    </row>
    <row r="1940" spans="4:4" x14ac:dyDescent="0.3">
      <c r="D1940">
        <v>48450</v>
      </c>
    </row>
    <row r="1941" spans="4:4" x14ac:dyDescent="0.3">
      <c r="D1941">
        <v>48475</v>
      </c>
    </row>
    <row r="1942" spans="4:4" x14ac:dyDescent="0.3">
      <c r="D1942">
        <v>48500</v>
      </c>
    </row>
    <row r="1943" spans="4:4" x14ac:dyDescent="0.3">
      <c r="D1943">
        <v>48525</v>
      </c>
    </row>
    <row r="1944" spans="4:4" x14ac:dyDescent="0.3">
      <c r="D1944">
        <v>48550</v>
      </c>
    </row>
    <row r="1945" spans="4:4" x14ac:dyDescent="0.3">
      <c r="D1945">
        <v>48575</v>
      </c>
    </row>
    <row r="1946" spans="4:4" x14ac:dyDescent="0.3">
      <c r="D1946">
        <v>48600</v>
      </c>
    </row>
    <row r="1947" spans="4:4" x14ac:dyDescent="0.3">
      <c r="D1947">
        <v>48625</v>
      </c>
    </row>
    <row r="1948" spans="4:4" x14ac:dyDescent="0.3">
      <c r="D1948">
        <v>48650</v>
      </c>
    </row>
    <row r="1949" spans="4:4" x14ac:dyDescent="0.3">
      <c r="D1949">
        <v>48675</v>
      </c>
    </row>
    <row r="1950" spans="4:4" x14ac:dyDescent="0.3">
      <c r="D1950">
        <v>48700</v>
      </c>
    </row>
    <row r="1951" spans="4:4" x14ac:dyDescent="0.3">
      <c r="D1951">
        <v>48725</v>
      </c>
    </row>
    <row r="1952" spans="4:4" x14ac:dyDescent="0.3">
      <c r="D1952">
        <v>48750</v>
      </c>
    </row>
    <row r="1953" spans="4:4" x14ac:dyDescent="0.3">
      <c r="D1953">
        <v>48775</v>
      </c>
    </row>
    <row r="1954" spans="4:4" x14ac:dyDescent="0.3">
      <c r="D1954">
        <v>48800</v>
      </c>
    </row>
    <row r="1955" spans="4:4" x14ac:dyDescent="0.3">
      <c r="D1955">
        <v>48825</v>
      </c>
    </row>
    <row r="1956" spans="4:4" x14ac:dyDescent="0.3">
      <c r="D1956">
        <v>48850</v>
      </c>
    </row>
    <row r="1957" spans="4:4" x14ac:dyDescent="0.3">
      <c r="D1957">
        <v>48875</v>
      </c>
    </row>
    <row r="1958" spans="4:4" x14ac:dyDescent="0.3">
      <c r="D1958">
        <v>48900</v>
      </c>
    </row>
    <row r="1959" spans="4:4" x14ac:dyDescent="0.3">
      <c r="D1959">
        <v>48925</v>
      </c>
    </row>
    <row r="1960" spans="4:4" x14ac:dyDescent="0.3">
      <c r="D1960">
        <v>48950</v>
      </c>
    </row>
    <row r="1961" spans="4:4" x14ac:dyDescent="0.3">
      <c r="D1961">
        <v>48975</v>
      </c>
    </row>
    <row r="1962" spans="4:4" x14ac:dyDescent="0.3">
      <c r="D1962">
        <v>49000</v>
      </c>
    </row>
    <row r="1963" spans="4:4" x14ac:dyDescent="0.3">
      <c r="D1963">
        <v>49025</v>
      </c>
    </row>
    <row r="1964" spans="4:4" x14ac:dyDescent="0.3">
      <c r="D1964">
        <v>49050</v>
      </c>
    </row>
    <row r="1965" spans="4:4" x14ac:dyDescent="0.3">
      <c r="D1965">
        <v>49075</v>
      </c>
    </row>
    <row r="1966" spans="4:4" x14ac:dyDescent="0.3">
      <c r="D1966">
        <v>49100</v>
      </c>
    </row>
    <row r="1967" spans="4:4" x14ac:dyDescent="0.3">
      <c r="D1967">
        <v>49125</v>
      </c>
    </row>
    <row r="1968" spans="4:4" x14ac:dyDescent="0.3">
      <c r="D1968">
        <v>49150</v>
      </c>
    </row>
    <row r="1969" spans="4:4" x14ac:dyDescent="0.3">
      <c r="D1969">
        <v>49175</v>
      </c>
    </row>
    <row r="1970" spans="4:4" x14ac:dyDescent="0.3">
      <c r="D1970">
        <v>49200</v>
      </c>
    </row>
    <row r="1971" spans="4:4" x14ac:dyDescent="0.3">
      <c r="D1971">
        <v>49225</v>
      </c>
    </row>
    <row r="1972" spans="4:4" x14ac:dyDescent="0.3">
      <c r="D1972">
        <v>49250</v>
      </c>
    </row>
    <row r="1973" spans="4:4" x14ac:dyDescent="0.3">
      <c r="D1973">
        <v>49275</v>
      </c>
    </row>
    <row r="1974" spans="4:4" x14ac:dyDescent="0.3">
      <c r="D1974">
        <v>49300</v>
      </c>
    </row>
    <row r="1975" spans="4:4" x14ac:dyDescent="0.3">
      <c r="D1975">
        <v>49325</v>
      </c>
    </row>
    <row r="1976" spans="4:4" x14ac:dyDescent="0.3">
      <c r="D1976">
        <v>49350</v>
      </c>
    </row>
    <row r="1977" spans="4:4" x14ac:dyDescent="0.3">
      <c r="D1977">
        <v>49375</v>
      </c>
    </row>
    <row r="1978" spans="4:4" x14ac:dyDescent="0.3">
      <c r="D1978">
        <v>49400</v>
      </c>
    </row>
    <row r="1979" spans="4:4" x14ac:dyDescent="0.3">
      <c r="D1979">
        <v>49425</v>
      </c>
    </row>
    <row r="1980" spans="4:4" x14ac:dyDescent="0.3">
      <c r="D1980">
        <v>49450</v>
      </c>
    </row>
    <row r="1981" spans="4:4" x14ac:dyDescent="0.3">
      <c r="D1981">
        <v>49475</v>
      </c>
    </row>
    <row r="1982" spans="4:4" x14ac:dyDescent="0.3">
      <c r="D1982">
        <v>49500</v>
      </c>
    </row>
    <row r="1983" spans="4:4" x14ac:dyDescent="0.3">
      <c r="D1983">
        <v>49525</v>
      </c>
    </row>
    <row r="1984" spans="4:4" x14ac:dyDescent="0.3">
      <c r="D1984">
        <v>49550</v>
      </c>
    </row>
    <row r="1985" spans="4:4" x14ac:dyDescent="0.3">
      <c r="D1985">
        <v>49575</v>
      </c>
    </row>
    <row r="1986" spans="4:4" x14ac:dyDescent="0.3">
      <c r="D1986">
        <v>49600</v>
      </c>
    </row>
    <row r="1987" spans="4:4" x14ac:dyDescent="0.3">
      <c r="D1987">
        <v>49625</v>
      </c>
    </row>
    <row r="1988" spans="4:4" x14ac:dyDescent="0.3">
      <c r="D1988">
        <v>49650</v>
      </c>
    </row>
    <row r="1989" spans="4:4" x14ac:dyDescent="0.3">
      <c r="D1989">
        <v>49675</v>
      </c>
    </row>
    <row r="1990" spans="4:4" x14ac:dyDescent="0.3">
      <c r="D1990">
        <v>49700</v>
      </c>
    </row>
    <row r="1991" spans="4:4" x14ac:dyDescent="0.3">
      <c r="D1991">
        <v>49725</v>
      </c>
    </row>
    <row r="1992" spans="4:4" x14ac:dyDescent="0.3">
      <c r="D1992">
        <v>49750</v>
      </c>
    </row>
    <row r="1993" spans="4:4" x14ac:dyDescent="0.3">
      <c r="D1993">
        <v>49775</v>
      </c>
    </row>
    <row r="1994" spans="4:4" x14ac:dyDescent="0.3">
      <c r="D1994">
        <v>49800</v>
      </c>
    </row>
    <row r="1995" spans="4:4" x14ac:dyDescent="0.3">
      <c r="D1995">
        <v>49825</v>
      </c>
    </row>
    <row r="1996" spans="4:4" x14ac:dyDescent="0.3">
      <c r="D1996">
        <v>49850</v>
      </c>
    </row>
    <row r="1997" spans="4:4" x14ac:dyDescent="0.3">
      <c r="D1997">
        <v>49875</v>
      </c>
    </row>
    <row r="1998" spans="4:4" x14ac:dyDescent="0.3">
      <c r="D1998">
        <v>49900</v>
      </c>
    </row>
    <row r="1999" spans="4:4" x14ac:dyDescent="0.3">
      <c r="D1999">
        <v>49925</v>
      </c>
    </row>
    <row r="2000" spans="4:4" x14ac:dyDescent="0.3">
      <c r="D2000">
        <v>49950</v>
      </c>
    </row>
    <row r="2001" spans="4:4" x14ac:dyDescent="0.3">
      <c r="D2001">
        <v>49975</v>
      </c>
    </row>
    <row r="2002" spans="4:4" x14ac:dyDescent="0.3">
      <c r="D2002">
        <v>50000</v>
      </c>
    </row>
  </sheetData>
  <phoneticPr fontId="1" type="noConversion"/>
  <dataValidations disablePrompts="1" count="1">
    <dataValidation type="list" allowBlank="1" showInputMessage="1" showErrorMessage="1" sqref="BE2:BE5" xr:uid="{C9F40EDC-9E7F-4BA3-BECA-97CE1B827B54}">
      <formula1>$BE$2:$BE$5</formula1>
    </dataValidation>
  </dataValidations>
  <pageMargins left="0.7" right="0.7" top="0.75" bottom="0.75" header="0.3" footer="0.3"/>
  <tableParts count="33">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51</vt:i4>
      </vt:variant>
    </vt:vector>
  </HeadingPairs>
  <TitlesOfParts>
    <vt:vector size="59" baseType="lpstr">
      <vt:lpstr>Introducción</vt:lpstr>
      <vt:lpstr>Planilla</vt:lpstr>
      <vt:lpstr>Grupos</vt:lpstr>
      <vt:lpstr>Planilla_Gest98</vt:lpstr>
      <vt:lpstr>Info_Ges98</vt:lpstr>
      <vt:lpstr>Consolidado</vt:lpstr>
      <vt:lpstr>Consolidado (2)</vt:lpstr>
      <vt:lpstr>Datos</vt:lpstr>
      <vt:lpstr>Centro</vt:lpstr>
      <vt:lpstr>ChacoSantiagueno</vt:lpstr>
      <vt:lpstr>'Consolidado (2)'!CHS</vt:lpstr>
      <vt:lpstr>Planilla_Gest98!CHS</vt:lpstr>
      <vt:lpstr>CHS</vt:lpstr>
      <vt:lpstr>Córdoba</vt:lpstr>
      <vt:lpstr>Este</vt:lpstr>
      <vt:lpstr>LitoralNorte</vt:lpstr>
      <vt:lpstr>LitoralSur</vt:lpstr>
      <vt:lpstr>'Consolidado (2)'!MarySierras</vt:lpstr>
      <vt:lpstr>Planilla_Gest98!MarySierras</vt:lpstr>
      <vt:lpstr>MarySierras</vt:lpstr>
      <vt:lpstr>'Consolidado (2)'!NOA</vt:lpstr>
      <vt:lpstr>Planilla_Gest98!NOA</vt:lpstr>
      <vt:lpstr>NOA</vt:lpstr>
      <vt:lpstr>'Consolidado (2)'!NortedeBuenosAires</vt:lpstr>
      <vt:lpstr>Planilla_Gest98!NortedeBuenosAires</vt:lpstr>
      <vt:lpstr>NortedeBuenosAires</vt:lpstr>
      <vt:lpstr>'Consolidado (2)'!NortedeSantaFe</vt:lpstr>
      <vt:lpstr>Planilla_Gest98!NortedeSantaFe</vt:lpstr>
      <vt:lpstr>NortedeSantaFe</vt:lpstr>
      <vt:lpstr>'Consolidado (2)'!Oeste</vt:lpstr>
      <vt:lpstr>Planilla_Gest98!Oeste</vt:lpstr>
      <vt:lpstr>Oeste</vt:lpstr>
      <vt:lpstr>'Consolidado (2)'!OesteArenoso</vt:lpstr>
      <vt:lpstr>Planilla_Gest98!OesteArenoso</vt:lpstr>
      <vt:lpstr>OesteArenoso</vt:lpstr>
      <vt:lpstr>'Consolidado (2)'!Paraguay</vt:lpstr>
      <vt:lpstr>Planilla_Gest98!Paraguay</vt:lpstr>
      <vt:lpstr>Paraguay</vt:lpstr>
      <vt:lpstr>'Consolidado (2)'!Patagonia</vt:lpstr>
      <vt:lpstr>Planilla_Gest98!Patagonia</vt:lpstr>
      <vt:lpstr>Patagonia</vt:lpstr>
      <vt:lpstr>'Consolidado (2)'!SantaFeCentro</vt:lpstr>
      <vt:lpstr>Planilla_Gest98!SantaFeCentro</vt:lpstr>
      <vt:lpstr>SantaFeCentro</vt:lpstr>
      <vt:lpstr>'Consolidado (2)'!Semiarida</vt:lpstr>
      <vt:lpstr>Planilla_Gest98!Semiarida</vt:lpstr>
      <vt:lpstr>Semiarida</vt:lpstr>
      <vt:lpstr>'Consolidado (2)'!Sudeste</vt:lpstr>
      <vt:lpstr>Planilla_Gest98!Sudeste</vt:lpstr>
      <vt:lpstr>Sudeste</vt:lpstr>
      <vt:lpstr>'Consolidado (2)'!Sudoeste</vt:lpstr>
      <vt:lpstr>Planilla_Gest98!Sudoeste</vt:lpstr>
      <vt:lpstr>Sudoeste</vt:lpstr>
      <vt:lpstr>'Consolidado (2)'!SurdeSantaFe</vt:lpstr>
      <vt:lpstr>Planilla_Gest98!SurdeSantaFe</vt:lpstr>
      <vt:lpstr>SurdeSantaFe</vt:lpstr>
      <vt:lpstr>'Consolidado (2)'!VallesCordilleranos</vt:lpstr>
      <vt:lpstr>Planilla_Gest98!VallesCordilleranos</vt:lpstr>
      <vt:lpstr>VallesCordilleranos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dc:creator>
  <cp:lastModifiedBy>Tomas  Coulon</cp:lastModifiedBy>
  <dcterms:created xsi:type="dcterms:W3CDTF">2020-06-09T19:07:29Z</dcterms:created>
  <dcterms:modified xsi:type="dcterms:W3CDTF">2024-05-28T11:48:41Z</dcterms:modified>
</cp:coreProperties>
</file>